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20" windowWidth="19200" windowHeight="11325" activeTab="0"/>
  </bookViews>
  <sheets>
    <sheet name="ΔΗΜΟΣ-ΠΡΟΫΠΟΛΟΓΙΣΜΟΣ ΕΣΟΔΩΝ" sheetId="1" r:id="rId1"/>
    <sheet name="ΔΗΜΟΣ- ΠΡΟΫΠΟΛΟΓΙΣΜΟΣ ΕΞΟΔΩΝ" sheetId="2" r:id="rId2"/>
    <sheet name="ΔΗΜΟΣ-ΣΤΟΙΧΕΙΑ ΙΣΟΛΟΓΙΣΜΟΥ" sheetId="3" r:id="rId3"/>
  </sheets>
  <definedNames>
    <definedName name="_xlnm.Print_Area" localSheetId="1">'ΔΗΜΟΣ- ΠΡΟΫΠΟΛΟΓΙΣΜΟΣ ΕΞΟΔΩΝ'!$A$2:$K$31</definedName>
    <definedName name="_xlnm.Print_Area" localSheetId="0">'ΔΗΜΟΣ-ΠΡΟΫΠΟΛΟΓΙΣΜΟΣ ΕΣΟΔΩΝ'!$A$2:$H$35</definedName>
  </definedNames>
  <calcPr fullCalcOnLoad="1"/>
</workbook>
</file>

<file path=xl/sharedStrings.xml><?xml version="1.0" encoding="utf-8"?>
<sst xmlns="http://schemas.openxmlformats.org/spreadsheetml/2006/main" count="144" uniqueCount="109">
  <si>
    <t>ΤΡΙΜΗΝΙΑΙΑ ΕΚΘΕΣΗ</t>
  </si>
  <si>
    <t>Κ.Α.</t>
  </si>
  <si>
    <t>ΑΝΑΚΕΦΑΛΑΙΩΣΗ ΕΣΟΔΩΝ</t>
  </si>
  <si>
    <t>Προϋπ/σμός</t>
  </si>
  <si>
    <t>Βεβαιωθέντα</t>
  </si>
  <si>
    <t>%</t>
  </si>
  <si>
    <t>Εισπραχθέντα</t>
  </si>
  <si>
    <t>2/1</t>
  </si>
  <si>
    <t>3/1</t>
  </si>
  <si>
    <t>3/2</t>
  </si>
  <si>
    <t>Τακτικά έσοδα</t>
  </si>
  <si>
    <t>Πρόσοδοι από ακίνητη περιούσια</t>
  </si>
  <si>
    <t>Ίρόσοδοι από κινητή περιούσια</t>
  </si>
  <si>
    <t>Εσοδα από ανταποδοτικά τέλη και δικαιώματα</t>
  </si>
  <si>
    <t>Εσοδα από λοιπά τέλη - δικαιώματα και παροχή υπηρεσιών</t>
  </si>
  <si>
    <t>Φόροι και εισφορές</t>
  </si>
  <si>
    <t>Εσοδα από επιχορηγήσεις</t>
  </si>
  <si>
    <t>Λοιπά τακτικά έσοδα</t>
  </si>
  <si>
    <t>Εκτακτα έσοδα</t>
  </si>
  <si>
    <t>Εσοδα από την εκποίηση κινητής και ακίνητης περιούσιας</t>
  </si>
  <si>
    <t>Επιχορηγήσεις για κάλυψη λειτουργικών δαπανών</t>
  </si>
  <si>
    <t>Επιχορηγήσεις για επενδυτικές δαπάνες</t>
  </si>
  <si>
    <t>Δωρεές - κληρονομιές - κληροδοσίες</t>
  </si>
  <si>
    <t>Προσαυξήσεις - πρόστιμα - παράβολα</t>
  </si>
  <si>
    <t>Λοιπά έκτακτα έσοδα</t>
  </si>
  <si>
    <t>Έσοδα παρελθόντων οικονομικών ετών</t>
  </si>
  <si>
    <t>Έκτακτα έσοδα</t>
  </si>
  <si>
    <t>Εισπράξεις από δάνεια και απαιτήσεις από Π.Ο.Ε.</t>
  </si>
  <si>
    <t>Εισπράξεις από δάνεια</t>
  </si>
  <si>
    <t>Εισπρακτέα υπόλοιπα προηγούμενων οικονομικών ετών</t>
  </si>
  <si>
    <t>Εισπράξεις υπέρ Δημοσίου και τρίτων</t>
  </si>
  <si>
    <t>Εισπράξεις υπέρ του δημόσιου</t>
  </si>
  <si>
    <t>Εισπράξεις υπέρ τρίτων</t>
  </si>
  <si>
    <t>Χρηματικό υπόλοιπο προηγούμενου Έτους</t>
  </si>
  <si>
    <t>Σύνολα εσόδων</t>
  </si>
  <si>
    <t>ΑΝΑΚΕΦΑΛΑΙΩΣΗ ΕΞΟΔΩΝ</t>
  </si>
  <si>
    <t>Δεσμευθέντα</t>
  </si>
  <si>
    <t>Τιμολογηθέντα</t>
  </si>
  <si>
    <t>Ενταλθέντα</t>
  </si>
  <si>
    <t>Πληρωθέντα</t>
  </si>
  <si>
    <t>1/2</t>
  </si>
  <si>
    <t>5/1</t>
  </si>
  <si>
    <t>5/3</t>
  </si>
  <si>
    <t>Σύνολα δαπανών</t>
  </si>
  <si>
    <t>Έξοδα</t>
  </si>
  <si>
    <t>Αμοιβές και έξοδα προσωπικού</t>
  </si>
  <si>
    <t>Αμοιβές αιρετών και τρίτων</t>
  </si>
  <si>
    <t>Παροχές τρίτων</t>
  </si>
  <si>
    <t>Φόροι - τέλη</t>
  </si>
  <si>
    <t>Λοιπά Γενικά έξοδα</t>
  </si>
  <si>
    <t>Πληρωμές για την εξυπηρέτηση δημοσίας πίστεως</t>
  </si>
  <si>
    <t>Δαπάνες προμήθειας αναλωσίμων</t>
  </si>
  <si>
    <t>Πληρωμές - Μεταβιβάσεις σε τρίτους</t>
  </si>
  <si>
    <t>Λοιπά Έξοδα</t>
  </si>
  <si>
    <t>Επενδύσεις</t>
  </si>
  <si>
    <t>Αγορές κτιρίων, τεχνικών έργων και προμήθειες παγίων</t>
  </si>
  <si>
    <t>Έργα</t>
  </si>
  <si>
    <t>Μελέτες, έρευνες, πειραματικές εργασίες κλπ</t>
  </si>
  <si>
    <t>Τίτλοι πάγιας επένδυσης (συμμετοχές σε επιχειρήσεις)</t>
  </si>
  <si>
    <t>Πληρωμές Π.Ο.Ε., αποδόσεις και προβλέψεις</t>
  </si>
  <si>
    <t>Πληρωμές Π.Ο.Ε.</t>
  </si>
  <si>
    <t>Αποδόσεις</t>
  </si>
  <si>
    <t>Προβλέψεις μη είσπραξης</t>
  </si>
  <si>
    <t>Αποθεματικό</t>
  </si>
  <si>
    <t xml:space="preserve">ΕΛΛΗΝΙΚΗ ΔΗΜΟΚΡΑΤΙΑ </t>
  </si>
  <si>
    <t xml:space="preserve">ΤΡΙΜΗΝΙΑΙΑ ΕΚΘΕΣΗ </t>
  </si>
  <si>
    <t>τέλος Προηγούμενου έτους</t>
  </si>
  <si>
    <t>Προηγούμενο τρίμηνο</t>
  </si>
  <si>
    <t>Μεταβολή</t>
  </si>
  <si>
    <t>ΣΤΟΙΧΕΙΑ ΕΝΕΡΓΗΤΙΚΟΥ</t>
  </si>
  <si>
    <t>3\2</t>
  </si>
  <si>
    <t>Α.</t>
  </si>
  <si>
    <t>ΑΠΑΙΤΗΣΕΙΣ</t>
  </si>
  <si>
    <t>Απαιτήσεις από φόρους, τέλη κλπ</t>
  </si>
  <si>
    <t>2.</t>
  </si>
  <si>
    <t>Απαιτήσεις από Ελληνικό Δημόσιο</t>
  </si>
  <si>
    <t>3.</t>
  </si>
  <si>
    <t>Λοιπές απαιτήσεις</t>
  </si>
  <si>
    <t>Β.</t>
  </si>
  <si>
    <t>ΔΙΑΘΕΣΙΜΑ</t>
  </si>
  <si>
    <t>1.</t>
  </si>
  <si>
    <t>Ταμείο</t>
  </si>
  <si>
    <t>Καταθέσεις όψεως και προθεσμίας</t>
  </si>
  <si>
    <t>ΜΕΤΑΒΑΤΙΚΟΙ ΛΟΓΑΡΙΑΣΜΟΙ ΕΝΕΡΓΗΤΙΚΟΥ</t>
  </si>
  <si>
    <t>Έξοδα επόμενων χρήσεων</t>
  </si>
  <si>
    <t>Έσοδα χρήσεως εισπρακτέα</t>
  </si>
  <si>
    <t>Λοιποί μεταβατικοί λογαριασμοί ενεργητικού</t>
  </si>
  <si>
    <t>ΣΤΟΙΧΕΙΑ ΠΑΘΗΤΙΚΟΥ</t>
  </si>
  <si>
    <t>ΥΠΟΧΡΕΩΣΕΙΣ ΑΠΌ ΔΑΝΕΙΑ</t>
  </si>
  <si>
    <t>Μακροπρόθεσμες υποχρεώσεις σε τράπεζες</t>
  </si>
  <si>
    <t>Βραχυπρόθεσμες υποχρεώσεις σε τράπεζες</t>
  </si>
  <si>
    <t>ΛΟΙΠΕΣ ΥΠΟΧΡΕΩΣΕΙΣ</t>
  </si>
  <si>
    <t>Προμηθευτές</t>
  </si>
  <si>
    <t>Υποχρεώσεις από φόρους τέλη</t>
  </si>
  <si>
    <t>4.</t>
  </si>
  <si>
    <t>Ασφαλιστικοί οργανισμοί</t>
  </si>
  <si>
    <t>Λοιπές βραχυπρόθεσμες υποχρεώσεις</t>
  </si>
  <si>
    <t>ΜΕΤΑΒΑΤΙΚΟΙ ΛΟΓΑΡΙΑΣΜΟΙ ΠΑΘΗΤΙΚΟΥ</t>
  </si>
  <si>
    <t>Έσοδα επόμενων χρήσεων</t>
  </si>
  <si>
    <t>Έξοδα χρήσεως δουλευμένα (πληρωτέα)</t>
  </si>
  <si>
    <t>Λοιποί μεταβατικοί λογαριασμοί παθητικού</t>
  </si>
  <si>
    <t>ΝΟΜΟΣ ΑΤΤΙΚΗΣ</t>
  </si>
  <si>
    <t>ΔΗΜΟΣ ΡΑΦΗΝΑΣ-ΠΙΚΕΡΜΙΟΥ</t>
  </si>
  <si>
    <t>ΠΕΡΙΟΔΟΣ 1/1/2015 - 30/06/2015</t>
  </si>
  <si>
    <t>ΑΠΟΤΕΛΕΣΜΑΤΑ ΕΚΤΕΛΕΣΗΣ ΠΡΟΫΠΟΛΟΓΙΣΜΟΥ ΔΑΠΑΝΩΝ Β΄ ΤΡΙΜΗΝΟΥ 2015</t>
  </si>
  <si>
    <t>ΣΤΟΙΧΕΙΑ ΙΣΟΛΟΓΙΣΜΟΥ    B΄ ΤΡΙΜΗΝΟΥ 2015</t>
  </si>
  <si>
    <t>Β΄ Τρίμηνο 2015</t>
  </si>
  <si>
    <t>Γ.</t>
  </si>
  <si>
    <t>ΑΠΟΤΕΛΕΣΜΑΤΑ ΕΚΤΕΛΕΣΗΣ ΠΡΟΫΠΟΛΟΓΙΣΜΟΥ ΕΣΟΔΩΝ Β΄ ΤΡΙΜΗΝΟΥ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</si>
</sst>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1" borderId="1" applyNumberFormat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23" fillId="24" borderId="10" xfId="0" applyNumberFormat="1" applyFont="1" applyFill="1" applyBorder="1" applyAlignment="1" applyProtection="1">
      <alignment horizontal="center" vertical="top" wrapText="1"/>
      <protection locked="0"/>
    </xf>
    <xf numFmtId="4" fontId="23" fillId="24" borderId="11" xfId="0" applyNumberFormat="1" applyFont="1" applyFill="1" applyBorder="1" applyAlignment="1" applyProtection="1">
      <alignment vertical="top" wrapText="1"/>
      <protection locked="0"/>
    </xf>
    <xf numFmtId="4" fontId="23" fillId="24" borderId="10" xfId="0" applyNumberFormat="1" applyFont="1" applyFill="1" applyBorder="1" applyAlignment="1" applyProtection="1">
      <alignment vertical="top" wrapText="1"/>
      <protection locked="0"/>
    </xf>
    <xf numFmtId="4" fontId="23" fillId="24" borderId="10" xfId="0" applyNumberFormat="1" applyFont="1" applyFill="1" applyBorder="1" applyAlignment="1" applyProtection="1">
      <alignment vertical="top" wrapText="1"/>
      <protection/>
    </xf>
    <xf numFmtId="4" fontId="22" fillId="24" borderId="10" xfId="0" applyNumberFormat="1" applyFont="1" applyFill="1" applyBorder="1" applyAlignment="1" applyProtection="1">
      <alignment vertical="top" wrapText="1"/>
      <protection locked="0"/>
    </xf>
    <xf numFmtId="3" fontId="23" fillId="24" borderId="1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49" fontId="0" fillId="21" borderId="12" xfId="0" applyNumberForma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right"/>
      <protection locked="0"/>
    </xf>
    <xf numFmtId="0" fontId="1" fillId="0" borderId="12" xfId="0" applyFont="1" applyBorder="1" applyAlignment="1" applyProtection="1">
      <alignment/>
      <protection/>
    </xf>
    <xf numFmtId="0" fontId="25" fillId="21" borderId="12" xfId="0" applyFont="1" applyFill="1" applyBorder="1" applyAlignment="1" applyProtection="1">
      <alignment horizontal="center"/>
      <protection locked="0"/>
    </xf>
    <xf numFmtId="49" fontId="3" fillId="21" borderId="12" xfId="0" applyNumberFormat="1" applyFont="1" applyFill="1" applyBorder="1" applyAlignment="1" applyProtection="1">
      <alignment horizontal="center"/>
      <protection locked="0"/>
    </xf>
    <xf numFmtId="0" fontId="24" fillId="0" borderId="12" xfId="0" applyFont="1" applyBorder="1" applyAlignment="1" applyProtection="1">
      <alignment/>
      <protection locked="0"/>
    </xf>
    <xf numFmtId="0" fontId="25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5" fillId="21" borderId="12" xfId="0" applyFont="1" applyFill="1" applyBorder="1" applyAlignment="1" applyProtection="1">
      <alignment/>
      <protection/>
    </xf>
    <xf numFmtId="0" fontId="27" fillId="24" borderId="13" xfId="0" applyFont="1" applyFill="1" applyBorder="1" applyAlignment="1" applyProtection="1">
      <alignment horizontal="center" vertical="top" wrapText="1"/>
      <protection locked="0"/>
    </xf>
    <xf numFmtId="0" fontId="27" fillId="24" borderId="10" xfId="0" applyFont="1" applyFill="1" applyBorder="1" applyAlignment="1" applyProtection="1">
      <alignment horizontal="center" vertical="top" wrapText="1"/>
      <protection locked="0"/>
    </xf>
    <xf numFmtId="0" fontId="29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3" fontId="0" fillId="0" borderId="0" xfId="0" applyNumberFormat="1" applyAlignment="1" applyProtection="1">
      <alignment/>
      <protection locked="0"/>
    </xf>
    <xf numFmtId="3" fontId="25" fillId="21" borderId="12" xfId="0" applyNumberFormat="1" applyFont="1" applyFill="1" applyBorder="1" applyAlignment="1" applyProtection="1">
      <alignment horizontal="center"/>
      <protection locked="0"/>
    </xf>
    <xf numFmtId="3" fontId="3" fillId="21" borderId="12" xfId="0" applyNumberFormat="1" applyFont="1" applyFill="1" applyBorder="1" applyAlignment="1" applyProtection="1">
      <alignment horizontal="center"/>
      <protection locked="0"/>
    </xf>
    <xf numFmtId="3" fontId="25" fillId="21" borderId="1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 locked="0"/>
    </xf>
    <xf numFmtId="3" fontId="25" fillId="0" borderId="12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 applyProtection="1">
      <alignment horizontal="left"/>
      <protection locked="0"/>
    </xf>
    <xf numFmtId="3" fontId="1" fillId="21" borderId="12" xfId="0" applyNumberFormat="1" applyFont="1" applyFill="1" applyBorder="1" applyAlignment="1" applyProtection="1">
      <alignment horizontal="center"/>
      <protection locked="0"/>
    </xf>
    <xf numFmtId="3" fontId="0" fillId="21" borderId="12" xfId="0" applyNumberFormat="1" applyFill="1" applyBorder="1" applyAlignment="1" applyProtection="1">
      <alignment horizontal="center"/>
      <protection locked="0"/>
    </xf>
    <xf numFmtId="3" fontId="1" fillId="0" borderId="12" xfId="0" applyNumberFormat="1" applyFont="1" applyBorder="1" applyAlignment="1" applyProtection="1">
      <alignment/>
      <protection/>
    </xf>
    <xf numFmtId="3" fontId="0" fillId="0" borderId="12" xfId="0" applyNumberFormat="1" applyBorder="1" applyAlignment="1" applyProtection="1">
      <alignment/>
      <protection locked="0"/>
    </xf>
    <xf numFmtId="3" fontId="1" fillId="0" borderId="12" xfId="0" applyNumberFormat="1" applyFont="1" applyBorder="1" applyAlignment="1" applyProtection="1">
      <alignment/>
      <protection locked="0"/>
    </xf>
    <xf numFmtId="3" fontId="1" fillId="21" borderId="12" xfId="0" applyNumberFormat="1" applyFont="1" applyFill="1" applyBorder="1" applyAlignment="1" applyProtection="1">
      <alignment/>
      <protection/>
    </xf>
    <xf numFmtId="3" fontId="0" fillId="21" borderId="12" xfId="0" applyNumberFormat="1" applyFill="1" applyBorder="1" applyAlignment="1" applyProtection="1">
      <alignment/>
      <protection locked="0"/>
    </xf>
    <xf numFmtId="3" fontId="0" fillId="0" borderId="12" xfId="0" applyNumberFormat="1" applyFont="1" applyBorder="1" applyAlignment="1" applyProtection="1">
      <alignment/>
      <protection locked="0"/>
    </xf>
    <xf numFmtId="3" fontId="29" fillId="0" borderId="0" xfId="0" applyNumberFormat="1" applyFont="1" applyAlignment="1" applyProtection="1">
      <alignment horizontal="center"/>
      <protection locked="0"/>
    </xf>
    <xf numFmtId="3" fontId="23" fillId="24" borderId="10" xfId="0" applyNumberFormat="1" applyFont="1" applyFill="1" applyBorder="1" applyAlignment="1" applyProtection="1">
      <alignment vertical="top" wrapText="1"/>
      <protection/>
    </xf>
    <xf numFmtId="3" fontId="22" fillId="24" borderId="10" xfId="0" applyNumberFormat="1" applyFont="1" applyFill="1" applyBorder="1" applyAlignment="1" applyProtection="1">
      <alignment vertical="top" wrapText="1"/>
      <protection locked="0"/>
    </xf>
    <xf numFmtId="2" fontId="1" fillId="0" borderId="12" xfId="0" applyNumberFormat="1" applyFont="1" applyBorder="1" applyAlignment="1" applyProtection="1">
      <alignment/>
      <protection/>
    </xf>
    <xf numFmtId="2" fontId="0" fillId="21" borderId="12" xfId="0" applyNumberForma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 vertical="top" wrapText="1"/>
      <protection/>
    </xf>
    <xf numFmtId="3" fontId="22" fillId="0" borderId="10" xfId="0" applyNumberFormat="1" applyFont="1" applyFill="1" applyBorder="1" applyAlignment="1" applyProtection="1">
      <alignment vertical="top" wrapText="1"/>
      <protection locked="0"/>
    </xf>
    <xf numFmtId="0" fontId="22" fillId="0" borderId="0" xfId="0" applyFont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22" fillId="0" borderId="0" xfId="0" applyNumberFormat="1" applyFont="1" applyAlignment="1" applyProtection="1">
      <alignment/>
      <protection locked="0"/>
    </xf>
    <xf numFmtId="3" fontId="23" fillId="0" borderId="10" xfId="0" applyNumberFormat="1" applyFont="1" applyFill="1" applyBorder="1" applyAlignment="1" applyProtection="1">
      <alignment vertical="top" wrapText="1"/>
      <protection/>
    </xf>
    <xf numFmtId="3" fontId="22" fillId="0" borderId="10" xfId="0" applyNumberFormat="1" applyFont="1" applyFill="1" applyBorder="1" applyAlignment="1" applyProtection="1">
      <alignment vertical="top" wrapText="1"/>
      <protection locked="0"/>
    </xf>
    <xf numFmtId="2" fontId="1" fillId="21" borderId="12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3" fontId="26" fillId="21" borderId="12" xfId="0" applyNumberFormat="1" applyFont="1" applyFill="1" applyBorder="1" applyAlignment="1" applyProtection="1">
      <alignment horizontal="center"/>
      <protection locked="0"/>
    </xf>
    <xf numFmtId="0" fontId="3" fillId="21" borderId="12" xfId="0" applyFont="1" applyFill="1" applyBorder="1" applyAlignment="1" applyProtection="1">
      <alignment/>
      <protection/>
    </xf>
    <xf numFmtId="0" fontId="25" fillId="0" borderId="12" xfId="0" applyFont="1" applyFill="1" applyBorder="1" applyAlignment="1" applyProtection="1">
      <alignment/>
      <protection/>
    </xf>
    <xf numFmtId="3" fontId="25" fillId="0" borderId="12" xfId="0" applyNumberFormat="1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21" borderId="12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21" borderId="12" xfId="0" applyFont="1" applyFill="1" applyBorder="1" applyAlignment="1" applyProtection="1">
      <alignment horizontal="center"/>
      <protection locked="0"/>
    </xf>
    <xf numFmtId="0" fontId="0" fillId="21" borderId="12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0" xfId="0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4" fontId="23" fillId="24" borderId="15" xfId="0" applyNumberFormat="1" applyFont="1" applyFill="1" applyBorder="1" applyAlignment="1" applyProtection="1">
      <alignment vertical="top" wrapText="1"/>
      <protection locked="0"/>
    </xf>
    <xf numFmtId="4" fontId="23" fillId="24" borderId="16" xfId="0" applyNumberFormat="1" applyFont="1" applyFill="1" applyBorder="1" applyAlignment="1" applyProtection="1">
      <alignment vertical="top" wrapText="1"/>
      <protection locked="0"/>
    </xf>
    <xf numFmtId="0" fontId="28" fillId="24" borderId="17" xfId="0" applyFont="1" applyFill="1" applyBorder="1" applyAlignment="1" applyProtection="1">
      <alignment vertical="top" wrapText="1"/>
      <protection locked="0"/>
    </xf>
    <xf numFmtId="0" fontId="28" fillId="24" borderId="13" xfId="0" applyFont="1" applyFill="1" applyBorder="1" applyAlignment="1" applyProtection="1">
      <alignment vertical="top" wrapText="1"/>
      <protection locked="0"/>
    </xf>
    <xf numFmtId="0" fontId="28" fillId="24" borderId="18" xfId="0" applyFont="1" applyFill="1" applyBorder="1" applyAlignment="1" applyProtection="1">
      <alignment vertical="top" wrapText="1"/>
      <protection locked="0"/>
    </xf>
    <xf numFmtId="0" fontId="28" fillId="24" borderId="10" xfId="0" applyFont="1" applyFill="1" applyBorder="1" applyAlignment="1" applyProtection="1">
      <alignment vertical="top" wrapText="1"/>
      <protection locked="0"/>
    </xf>
    <xf numFmtId="3" fontId="27" fillId="24" borderId="19" xfId="0" applyNumberFormat="1" applyFont="1" applyFill="1" applyBorder="1" applyAlignment="1" applyProtection="1">
      <alignment vertical="top" wrapText="1"/>
      <protection locked="0"/>
    </xf>
    <xf numFmtId="3" fontId="27" fillId="24" borderId="11" xfId="0" applyNumberFormat="1" applyFont="1" applyFill="1" applyBorder="1" applyAlignment="1" applyProtection="1">
      <alignment vertical="top" wrapText="1"/>
      <protection locked="0"/>
    </xf>
    <xf numFmtId="0" fontId="23" fillId="24" borderId="15" xfId="0" applyFont="1" applyFill="1" applyBorder="1" applyAlignment="1" applyProtection="1">
      <alignment vertical="top" wrapText="1"/>
      <protection locked="0"/>
    </xf>
    <xf numFmtId="0" fontId="23" fillId="24" borderId="16" xfId="0" applyFont="1" applyFill="1" applyBorder="1" applyAlignment="1" applyProtection="1">
      <alignment vertical="top" wrapText="1"/>
      <protection locked="0"/>
    </xf>
    <xf numFmtId="4" fontId="22" fillId="24" borderId="15" xfId="0" applyNumberFormat="1" applyFont="1" applyFill="1" applyBorder="1" applyAlignment="1" applyProtection="1">
      <alignment vertical="top" wrapText="1"/>
      <protection locked="0"/>
    </xf>
    <xf numFmtId="4" fontId="22" fillId="24" borderId="20" xfId="0" applyNumberFormat="1" applyFont="1" applyFill="1" applyBorder="1" applyAlignment="1" applyProtection="1">
      <alignment vertical="top" wrapText="1"/>
      <protection locked="0"/>
    </xf>
    <xf numFmtId="4" fontId="22" fillId="24" borderId="16" xfId="0" applyNumberFormat="1" applyFont="1" applyFill="1" applyBorder="1" applyAlignment="1" applyProtection="1">
      <alignment vertical="top" wrapText="1"/>
      <protection locked="0"/>
    </xf>
    <xf numFmtId="0" fontId="21" fillId="0" borderId="0" xfId="0" applyFont="1" applyAlignment="1" applyProtection="1">
      <alignment horizontal="center"/>
      <protection locked="0"/>
    </xf>
    <xf numFmtId="0" fontId="23" fillId="0" borderId="0" xfId="0" applyFont="1" applyAlignment="1" applyProtection="1">
      <alignment horizontal="left"/>
      <protection locked="0"/>
    </xf>
    <xf numFmtId="0" fontId="23" fillId="0" borderId="0" xfId="0" applyFont="1" applyAlignment="1" applyProtection="1">
      <alignment horizontal="center" vertical="top" wrapText="1"/>
      <protection locked="0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57421875" style="1" customWidth="1"/>
    <col min="2" max="2" width="52.00390625" style="1" bestFit="1" customWidth="1"/>
    <col min="3" max="3" width="12.28125" style="29" bestFit="1" customWidth="1"/>
    <col min="4" max="4" width="12.57421875" style="29" bestFit="1" customWidth="1"/>
    <col min="5" max="5" width="9.140625" style="1" customWidth="1"/>
    <col min="6" max="6" width="13.8515625" style="29" bestFit="1" customWidth="1"/>
    <col min="7" max="16384" width="9.140625" style="1" customWidth="1"/>
  </cols>
  <sheetData>
    <row r="1" spans="1:8" ht="12.75">
      <c r="A1" s="66"/>
      <c r="B1" s="66"/>
      <c r="C1" s="66"/>
      <c r="D1" s="66"/>
      <c r="E1" s="66"/>
      <c r="F1" s="66"/>
      <c r="G1" s="66"/>
      <c r="H1" s="66"/>
    </row>
    <row r="2" spans="1:8" ht="12.75">
      <c r="A2" s="64" t="s">
        <v>64</v>
      </c>
      <c r="B2" s="64"/>
      <c r="C2" s="35"/>
      <c r="D2" s="28"/>
      <c r="E2" s="8"/>
      <c r="F2" s="28"/>
      <c r="G2" s="8"/>
      <c r="H2" s="8"/>
    </row>
    <row r="3" spans="1:8" ht="12.75">
      <c r="A3" s="64" t="s">
        <v>101</v>
      </c>
      <c r="B3" s="64"/>
      <c r="C3" s="35"/>
      <c r="D3" s="28"/>
      <c r="E3" s="8"/>
      <c r="F3" s="28"/>
      <c r="G3" s="8"/>
      <c r="H3" s="8"/>
    </row>
    <row r="4" spans="1:7" ht="12.75">
      <c r="A4" s="59" t="s">
        <v>102</v>
      </c>
      <c r="B4" s="71"/>
      <c r="C4" s="71"/>
      <c r="F4" s="64" t="s">
        <v>101</v>
      </c>
      <c r="G4" s="64"/>
    </row>
    <row r="5" spans="1:8" ht="12.75">
      <c r="A5" s="66" t="s">
        <v>0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108</v>
      </c>
      <c r="B6" s="66"/>
      <c r="C6" s="66"/>
      <c r="D6" s="66"/>
      <c r="E6" s="66"/>
      <c r="F6" s="66"/>
      <c r="G6" s="66"/>
      <c r="H6" s="66"/>
    </row>
    <row r="7" spans="5:8" ht="12.75">
      <c r="E7" s="67" t="s">
        <v>103</v>
      </c>
      <c r="F7" s="68"/>
      <c r="G7" s="68"/>
      <c r="H7" s="68"/>
    </row>
    <row r="8" spans="1:8" ht="12.75">
      <c r="A8" s="65" t="s">
        <v>1</v>
      </c>
      <c r="B8" s="65" t="s">
        <v>2</v>
      </c>
      <c r="C8" s="36" t="s">
        <v>3</v>
      </c>
      <c r="D8" s="36" t="s">
        <v>4</v>
      </c>
      <c r="E8" s="9" t="s">
        <v>5</v>
      </c>
      <c r="F8" s="36" t="s">
        <v>6</v>
      </c>
      <c r="G8" s="69" t="s">
        <v>5</v>
      </c>
      <c r="H8" s="70"/>
    </row>
    <row r="9" spans="1:8" ht="12.75">
      <c r="A9" s="65"/>
      <c r="B9" s="65"/>
      <c r="C9" s="37">
        <v>1</v>
      </c>
      <c r="D9" s="42">
        <v>2</v>
      </c>
      <c r="E9" s="11" t="s">
        <v>7</v>
      </c>
      <c r="F9" s="37">
        <v>3</v>
      </c>
      <c r="G9" s="11" t="s">
        <v>8</v>
      </c>
      <c r="H9" s="11" t="s">
        <v>9</v>
      </c>
    </row>
    <row r="10" spans="1:8" s="13" customFormat="1" ht="12.75">
      <c r="A10" s="12">
        <v>0</v>
      </c>
      <c r="B10" s="12" t="s">
        <v>10</v>
      </c>
      <c r="C10" s="38">
        <f>C11+C12+C13+C14+C15+C16+C17</f>
        <v>7415035.68</v>
      </c>
      <c r="D10" s="38">
        <f>D11+D12+D13+D14+D15+D16+D17</f>
        <v>2440046.34</v>
      </c>
      <c r="E10" s="16"/>
      <c r="F10" s="38">
        <f>F11+F12+F13+F14+F15+F16+F17</f>
        <v>2427965.77</v>
      </c>
      <c r="G10" s="16"/>
      <c r="H10" s="16"/>
    </row>
    <row r="11" spans="1:8" ht="12.75">
      <c r="A11" s="14">
        <v>1</v>
      </c>
      <c r="B11" s="14" t="s">
        <v>11</v>
      </c>
      <c r="C11" s="39">
        <v>208300</v>
      </c>
      <c r="D11" s="43">
        <v>97868</v>
      </c>
      <c r="E11" s="47">
        <f aca="true" t="shared" si="0" ref="E11:E17">(D11/C11)*100</f>
        <v>46.98415746519443</v>
      </c>
      <c r="F11" s="43">
        <v>97868</v>
      </c>
      <c r="G11" s="47">
        <f aca="true" t="shared" si="1" ref="G11:G17">(F11/C11)*100</f>
        <v>46.98415746519443</v>
      </c>
      <c r="H11" s="47">
        <f aca="true" t="shared" si="2" ref="H11:H17">(F11/D11)*100</f>
        <v>100</v>
      </c>
    </row>
    <row r="12" spans="1:8" ht="12.75">
      <c r="A12" s="14">
        <v>2</v>
      </c>
      <c r="B12" s="14" t="s">
        <v>12</v>
      </c>
      <c r="C12" s="39">
        <v>20000</v>
      </c>
      <c r="D12" s="43">
        <v>1479.36</v>
      </c>
      <c r="E12" s="47">
        <f t="shared" si="0"/>
        <v>7.396799999999999</v>
      </c>
      <c r="F12" s="43">
        <v>1479.36</v>
      </c>
      <c r="G12" s="47">
        <f t="shared" si="1"/>
        <v>7.396799999999999</v>
      </c>
      <c r="H12" s="47">
        <f t="shared" si="2"/>
        <v>100</v>
      </c>
    </row>
    <row r="13" spans="1:8" ht="12.75">
      <c r="A13" s="14">
        <v>3</v>
      </c>
      <c r="B13" s="14" t="s">
        <v>13</v>
      </c>
      <c r="C13" s="39">
        <v>3705000</v>
      </c>
      <c r="D13" s="43">
        <v>928844.56</v>
      </c>
      <c r="E13" s="47">
        <f t="shared" si="0"/>
        <v>25.070028609986505</v>
      </c>
      <c r="F13" s="43">
        <v>928844.56</v>
      </c>
      <c r="G13" s="47">
        <f t="shared" si="1"/>
        <v>25.070028609986505</v>
      </c>
      <c r="H13" s="47">
        <f t="shared" si="2"/>
        <v>100</v>
      </c>
    </row>
    <row r="14" spans="1:8" ht="12.75">
      <c r="A14" s="14">
        <v>4</v>
      </c>
      <c r="B14" s="14" t="s">
        <v>14</v>
      </c>
      <c r="C14" s="39">
        <v>645800</v>
      </c>
      <c r="D14" s="43">
        <v>301044.01</v>
      </c>
      <c r="E14" s="47">
        <f t="shared" si="0"/>
        <v>46.61567203468566</v>
      </c>
      <c r="F14" s="43">
        <v>288963.44</v>
      </c>
      <c r="G14" s="47">
        <f t="shared" si="1"/>
        <v>44.745035614741404</v>
      </c>
      <c r="H14" s="47">
        <f t="shared" si="2"/>
        <v>95.98710833010762</v>
      </c>
    </row>
    <row r="15" spans="1:8" ht="12.75">
      <c r="A15" s="14">
        <v>5</v>
      </c>
      <c r="B15" s="14" t="s">
        <v>15</v>
      </c>
      <c r="C15" s="39">
        <v>464869</v>
      </c>
      <c r="D15" s="43">
        <v>133791.21</v>
      </c>
      <c r="E15" s="47">
        <f t="shared" si="0"/>
        <v>28.78041125564406</v>
      </c>
      <c r="F15" s="43">
        <v>133791.21</v>
      </c>
      <c r="G15" s="47">
        <f t="shared" si="1"/>
        <v>28.78041125564406</v>
      </c>
      <c r="H15" s="47">
        <f t="shared" si="2"/>
        <v>100</v>
      </c>
    </row>
    <row r="16" spans="1:8" ht="12.75">
      <c r="A16" s="14">
        <v>6</v>
      </c>
      <c r="B16" s="14" t="s">
        <v>16</v>
      </c>
      <c r="C16" s="39">
        <v>2285921.68</v>
      </c>
      <c r="D16" s="43">
        <v>972494.2</v>
      </c>
      <c r="E16" s="47">
        <f t="shared" si="0"/>
        <v>42.54276113256863</v>
      </c>
      <c r="F16" s="43">
        <v>972494.2</v>
      </c>
      <c r="G16" s="47">
        <f t="shared" si="1"/>
        <v>42.54276113256863</v>
      </c>
      <c r="H16" s="47">
        <f t="shared" si="2"/>
        <v>100</v>
      </c>
    </row>
    <row r="17" spans="1:8" ht="12.75">
      <c r="A17" s="14">
        <v>7</v>
      </c>
      <c r="B17" s="14" t="s">
        <v>17</v>
      </c>
      <c r="C17" s="39">
        <v>85145</v>
      </c>
      <c r="D17" s="43">
        <v>4525</v>
      </c>
      <c r="E17" s="47">
        <f t="shared" si="0"/>
        <v>5.314463562158671</v>
      </c>
      <c r="F17" s="43">
        <v>4525</v>
      </c>
      <c r="G17" s="47">
        <f t="shared" si="1"/>
        <v>5.314463562158671</v>
      </c>
      <c r="H17" s="47">
        <f t="shared" si="2"/>
        <v>100</v>
      </c>
    </row>
    <row r="18" spans="1:8" s="13" customFormat="1" ht="12.75">
      <c r="A18" s="12">
        <v>1</v>
      </c>
      <c r="B18" s="12" t="s">
        <v>18</v>
      </c>
      <c r="C18" s="38">
        <f>C19+C20+C21+C22+C23+C24</f>
        <v>2439166</v>
      </c>
      <c r="D18" s="38">
        <f>D19+D20+D21+D22+D23+D24</f>
        <v>204968.91999999998</v>
      </c>
      <c r="E18" s="47"/>
      <c r="F18" s="38">
        <f>F19+F20+F21+F22+F23+F24</f>
        <v>204968.91999999998</v>
      </c>
      <c r="G18" s="47"/>
      <c r="H18" s="47"/>
    </row>
    <row r="19" spans="1:8" ht="12.75">
      <c r="A19" s="14">
        <v>11</v>
      </c>
      <c r="B19" s="14" t="s">
        <v>19</v>
      </c>
      <c r="C19" s="39">
        <v>1100</v>
      </c>
      <c r="D19" s="43">
        <v>0</v>
      </c>
      <c r="E19" s="47">
        <f aca="true" t="shared" si="3" ref="E19:E24">(D19/C19)*100</f>
        <v>0</v>
      </c>
      <c r="F19" s="43">
        <v>0</v>
      </c>
      <c r="G19" s="47">
        <f aca="true" t="shared" si="4" ref="G19:G24">(F19/C19)*100</f>
        <v>0</v>
      </c>
      <c r="H19" s="47" t="e">
        <f aca="true" t="shared" si="5" ref="H19:H24">(F19/D19)*100</f>
        <v>#DIV/0!</v>
      </c>
    </row>
    <row r="20" spans="1:8" ht="12.75">
      <c r="A20" s="14">
        <v>12</v>
      </c>
      <c r="B20" s="14" t="s">
        <v>20</v>
      </c>
      <c r="C20" s="39">
        <v>152607</v>
      </c>
      <c r="D20" s="43">
        <v>37100.4</v>
      </c>
      <c r="E20" s="47">
        <f t="shared" si="3"/>
        <v>24.311073541842774</v>
      </c>
      <c r="F20" s="43">
        <v>37100.4</v>
      </c>
      <c r="G20" s="47">
        <f t="shared" si="4"/>
        <v>24.311073541842774</v>
      </c>
      <c r="H20" s="47">
        <f t="shared" si="5"/>
        <v>100</v>
      </c>
    </row>
    <row r="21" spans="1:8" ht="12.75">
      <c r="A21" s="14">
        <v>13</v>
      </c>
      <c r="B21" s="14" t="s">
        <v>21</v>
      </c>
      <c r="C21" s="39">
        <v>2150859</v>
      </c>
      <c r="D21" s="43">
        <v>95295</v>
      </c>
      <c r="E21" s="47">
        <f t="shared" si="3"/>
        <v>4.43055541995082</v>
      </c>
      <c r="F21" s="43">
        <v>95295</v>
      </c>
      <c r="G21" s="47">
        <f t="shared" si="4"/>
        <v>4.43055541995082</v>
      </c>
      <c r="H21" s="47">
        <f t="shared" si="5"/>
        <v>100</v>
      </c>
    </row>
    <row r="22" spans="1:8" ht="12.75">
      <c r="A22" s="14">
        <v>14</v>
      </c>
      <c r="B22" s="14" t="s">
        <v>22</v>
      </c>
      <c r="C22" s="39">
        <v>25000</v>
      </c>
      <c r="D22" s="43">
        <v>25000</v>
      </c>
      <c r="E22" s="47">
        <f t="shared" si="3"/>
        <v>100</v>
      </c>
      <c r="F22" s="43">
        <v>25000</v>
      </c>
      <c r="G22" s="47">
        <f t="shared" si="4"/>
        <v>100</v>
      </c>
      <c r="H22" s="47">
        <f t="shared" si="5"/>
        <v>100</v>
      </c>
    </row>
    <row r="23" spans="1:8" ht="12.75">
      <c r="A23" s="14">
        <v>15</v>
      </c>
      <c r="B23" s="14" t="s">
        <v>23</v>
      </c>
      <c r="C23" s="39">
        <v>107100</v>
      </c>
      <c r="D23" s="43">
        <v>43580.52</v>
      </c>
      <c r="E23" s="47">
        <f t="shared" si="3"/>
        <v>40.69142857142857</v>
      </c>
      <c r="F23" s="43">
        <v>43580.52</v>
      </c>
      <c r="G23" s="47">
        <f t="shared" si="4"/>
        <v>40.69142857142857</v>
      </c>
      <c r="H23" s="47">
        <f t="shared" si="5"/>
        <v>100</v>
      </c>
    </row>
    <row r="24" spans="1:8" ht="12.75">
      <c r="A24" s="14">
        <v>16</v>
      </c>
      <c r="B24" s="14" t="s">
        <v>24</v>
      </c>
      <c r="C24" s="39">
        <v>2500</v>
      </c>
      <c r="D24" s="43">
        <v>3993</v>
      </c>
      <c r="E24" s="47">
        <f t="shared" si="3"/>
        <v>159.72</v>
      </c>
      <c r="F24" s="43">
        <v>3993</v>
      </c>
      <c r="G24" s="47">
        <f t="shared" si="4"/>
        <v>159.72</v>
      </c>
      <c r="H24" s="47">
        <f t="shared" si="5"/>
        <v>100</v>
      </c>
    </row>
    <row r="25" spans="1:8" s="13" customFormat="1" ht="12.75">
      <c r="A25" s="12">
        <v>2</v>
      </c>
      <c r="B25" s="12" t="s">
        <v>25</v>
      </c>
      <c r="C25" s="38">
        <f>C26+C27</f>
        <v>1786000</v>
      </c>
      <c r="D25" s="38">
        <f>D26+D27</f>
        <v>2093463.07</v>
      </c>
      <c r="E25" s="47"/>
      <c r="F25" s="38">
        <f>F26+F27</f>
        <v>1433555.46</v>
      </c>
      <c r="G25" s="47"/>
      <c r="H25" s="47"/>
    </row>
    <row r="26" spans="1:8" ht="12.75">
      <c r="A26" s="14">
        <v>21</v>
      </c>
      <c r="B26" s="14" t="s">
        <v>10</v>
      </c>
      <c r="C26" s="39">
        <v>1741000</v>
      </c>
      <c r="D26" s="39">
        <v>1756244.25</v>
      </c>
      <c r="E26" s="47">
        <f>(D26/C26)*100</f>
        <v>100.8756031016657</v>
      </c>
      <c r="F26" s="39">
        <v>1378892.75</v>
      </c>
      <c r="G26" s="47">
        <f>(F26/C26)*100</f>
        <v>79.20119184376794</v>
      </c>
      <c r="H26" s="47">
        <f>(F26/D26)*100</f>
        <v>78.51372324777718</v>
      </c>
    </row>
    <row r="27" spans="1:8" ht="12.75">
      <c r="A27" s="14">
        <v>22</v>
      </c>
      <c r="B27" s="14" t="s">
        <v>26</v>
      </c>
      <c r="C27" s="39">
        <v>45000</v>
      </c>
      <c r="D27" s="39">
        <v>337218.82</v>
      </c>
      <c r="E27" s="47">
        <f>(D27/C27)*100</f>
        <v>749.3751555555556</v>
      </c>
      <c r="F27" s="39">
        <v>54662.71</v>
      </c>
      <c r="G27" s="47">
        <f>(F27/C27)*100</f>
        <v>121.4726888888889</v>
      </c>
      <c r="H27" s="47">
        <f>(F27/D27)*100</f>
        <v>16.20986337595274</v>
      </c>
    </row>
    <row r="28" spans="1:8" s="13" customFormat="1" ht="12.75">
      <c r="A28" s="12">
        <v>3</v>
      </c>
      <c r="B28" s="12" t="s">
        <v>27</v>
      </c>
      <c r="C28" s="38">
        <f>C29+C30</f>
        <v>3534584.67</v>
      </c>
      <c r="D28" s="38">
        <f>D29+D30</f>
        <v>3533568.26</v>
      </c>
      <c r="E28" s="47"/>
      <c r="F28" s="38">
        <f>F29+F30</f>
        <v>1146781.27</v>
      </c>
      <c r="G28" s="47"/>
      <c r="H28" s="47"/>
    </row>
    <row r="29" spans="1:8" ht="12.75">
      <c r="A29" s="14">
        <v>31</v>
      </c>
      <c r="B29" s="14" t="s">
        <v>28</v>
      </c>
      <c r="C29" s="39">
        <v>578007.75</v>
      </c>
      <c r="D29" s="39">
        <v>578007.75</v>
      </c>
      <c r="E29" s="47">
        <f>(D29/C29)*100</f>
        <v>100</v>
      </c>
      <c r="F29" s="39">
        <v>578007.75</v>
      </c>
      <c r="G29" s="47">
        <f>(F29/C29)*100</f>
        <v>100</v>
      </c>
      <c r="H29" s="47">
        <f>(F29/D29)*100</f>
        <v>100</v>
      </c>
    </row>
    <row r="30" spans="1:8" ht="12.75">
      <c r="A30" s="14">
        <v>32</v>
      </c>
      <c r="B30" s="14" t="s">
        <v>29</v>
      </c>
      <c r="C30" s="39">
        <v>2956576.92</v>
      </c>
      <c r="D30" s="39">
        <v>2955560.51</v>
      </c>
      <c r="E30" s="47">
        <f>(D30/C30)*100</f>
        <v>99.96562206810435</v>
      </c>
      <c r="F30" s="39">
        <v>568773.52</v>
      </c>
      <c r="G30" s="47">
        <f>(F30/C30)*100</f>
        <v>19.237568830105054</v>
      </c>
      <c r="H30" s="47">
        <f>(F30/D30)*100</f>
        <v>19.244184582774793</v>
      </c>
    </row>
    <row r="31" spans="1:8" s="13" customFormat="1" ht="12.75">
      <c r="A31" s="12">
        <v>4</v>
      </c>
      <c r="B31" s="12" t="s">
        <v>30</v>
      </c>
      <c r="C31" s="38">
        <f>C32+C33</f>
        <v>2156100</v>
      </c>
      <c r="D31" s="38">
        <f>D32+D33</f>
        <v>696741.37</v>
      </c>
      <c r="E31" s="47"/>
      <c r="F31" s="38">
        <f>F32+F33</f>
        <v>659869.52</v>
      </c>
      <c r="G31" s="47"/>
      <c r="H31" s="47"/>
    </row>
    <row r="32" spans="1:8" ht="12.75">
      <c r="A32" s="14">
        <v>41</v>
      </c>
      <c r="B32" s="14" t="s">
        <v>31</v>
      </c>
      <c r="C32" s="39">
        <v>2126600</v>
      </c>
      <c r="D32" s="39">
        <v>694587.87</v>
      </c>
      <c r="E32" s="47">
        <f>(D32/C32)*100</f>
        <v>32.66189551396595</v>
      </c>
      <c r="F32" s="39">
        <v>657716.02</v>
      </c>
      <c r="G32" s="47">
        <f>(F32/C32)*100</f>
        <v>30.928055111445502</v>
      </c>
      <c r="H32" s="47">
        <f>(F32/D32)*100</f>
        <v>94.69154996904857</v>
      </c>
    </row>
    <row r="33" spans="1:8" ht="12.75">
      <c r="A33" s="14">
        <v>42</v>
      </c>
      <c r="B33" s="14" t="s">
        <v>32</v>
      </c>
      <c r="C33" s="39">
        <v>29500</v>
      </c>
      <c r="D33" s="39">
        <v>2153.5</v>
      </c>
      <c r="E33" s="47">
        <f>(D33/C33)*100</f>
        <v>7.3</v>
      </c>
      <c r="F33" s="39">
        <v>2153.5</v>
      </c>
      <c r="G33" s="47">
        <f>(F33/C33)*100</f>
        <v>7.3</v>
      </c>
      <c r="H33" s="47">
        <f>(F33/D33)*100</f>
        <v>100</v>
      </c>
    </row>
    <row r="34" spans="1:8" s="13" customFormat="1" ht="12.75">
      <c r="A34" s="12">
        <v>5</v>
      </c>
      <c r="B34" s="12" t="s">
        <v>33</v>
      </c>
      <c r="C34" s="40">
        <v>1798401.1</v>
      </c>
      <c r="D34" s="40"/>
      <c r="E34" s="40"/>
      <c r="F34" s="40"/>
      <c r="G34" s="40"/>
      <c r="H34" s="47"/>
    </row>
    <row r="35" spans="1:8" ht="12.75">
      <c r="A35" s="10"/>
      <c r="B35" s="15" t="s">
        <v>34</v>
      </c>
      <c r="C35" s="41">
        <f>C10+C18+C25+C28+C31+C34</f>
        <v>19129287.450000003</v>
      </c>
      <c r="D35" s="41">
        <f>D10+D18+D25+D28+D31+D34</f>
        <v>8968787.959999999</v>
      </c>
      <c r="E35" s="41"/>
      <c r="F35" s="41">
        <f>F10+F18+F25+F28+F31+F34</f>
        <v>5873140.9399999995</v>
      </c>
      <c r="G35" s="58">
        <f>(F35/C35)*100</f>
        <v>30.702350808158297</v>
      </c>
      <c r="H35" s="48"/>
    </row>
    <row r="37" ht="12.75">
      <c r="E37" s="29"/>
    </row>
    <row r="65536" ht="12.75">
      <c r="IV65536" s="49"/>
    </row>
  </sheetData>
  <sheetProtection/>
  <mergeCells count="11">
    <mergeCell ref="A1:H1"/>
    <mergeCell ref="A5:H5"/>
    <mergeCell ref="E7:H7"/>
    <mergeCell ref="B8:B9"/>
    <mergeCell ref="G8:H8"/>
    <mergeCell ref="A4:C4"/>
    <mergeCell ref="A6:H6"/>
    <mergeCell ref="A2:B2"/>
    <mergeCell ref="A3:B3"/>
    <mergeCell ref="F4:G4"/>
    <mergeCell ref="A8:A9"/>
  </mergeCells>
  <printOptions/>
  <pageMargins left="0.26" right="0.19" top="0.38" bottom="0.4" header="0.2" footer="0.2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4.140625" style="1" customWidth="1"/>
    <col min="2" max="2" width="39.00390625" style="1" customWidth="1"/>
    <col min="3" max="3" width="10.7109375" style="29" customWidth="1"/>
    <col min="4" max="4" width="9.8515625" style="29" customWidth="1"/>
    <col min="5" max="5" width="8.140625" style="1" customWidth="1"/>
    <col min="6" max="6" width="10.421875" style="29" customWidth="1"/>
    <col min="7" max="7" width="9.00390625" style="1" customWidth="1"/>
    <col min="8" max="8" width="10.00390625" style="29" customWidth="1"/>
    <col min="9" max="9" width="10.421875" style="29" customWidth="1"/>
    <col min="10" max="11" width="8.7109375" style="1" customWidth="1"/>
    <col min="12" max="16384" width="9.140625" style="1" customWidth="1"/>
  </cols>
  <sheetData>
    <row r="1" spans="1:11" ht="12.7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2.75">
      <c r="A2" s="64" t="s">
        <v>64</v>
      </c>
      <c r="B2" s="64"/>
      <c r="C2" s="28"/>
      <c r="D2" s="28"/>
      <c r="E2" s="8"/>
      <c r="F2" s="28"/>
      <c r="G2" s="8"/>
      <c r="H2" s="28"/>
      <c r="I2" s="28"/>
      <c r="J2" s="8"/>
      <c r="K2" s="8"/>
    </row>
    <row r="3" spans="1:11" ht="12.75">
      <c r="A3" s="64" t="s">
        <v>101</v>
      </c>
      <c r="B3" s="64"/>
      <c r="C3" s="28"/>
      <c r="D3" s="28"/>
      <c r="E3" s="8"/>
      <c r="F3" s="28"/>
      <c r="G3" s="8"/>
      <c r="H3" s="28"/>
      <c r="I3" s="28"/>
      <c r="J3" s="8"/>
      <c r="K3" s="8"/>
    </row>
    <row r="4" spans="1:3" ht="12.75">
      <c r="A4" s="59" t="s">
        <v>102</v>
      </c>
      <c r="B4" s="71"/>
      <c r="C4" s="71"/>
    </row>
    <row r="5" spans="1:11" ht="12.75">
      <c r="A5" s="66" t="str">
        <f>+'ΔΗΜΟΣ-ΠΡΟΫΠΟΛΟΓΙΣΜΟΣ ΕΣΟΔΩΝ'!A5:H5</f>
        <v>ΤΡΙΜΗΝΙΑΙΑ ΕΚΘΕΣΗ</v>
      </c>
      <c r="B5" s="66"/>
      <c r="C5" s="66"/>
      <c r="D5" s="66"/>
      <c r="E5" s="66"/>
      <c r="F5" s="66"/>
      <c r="G5" s="66"/>
      <c r="H5" s="66"/>
      <c r="I5" s="66"/>
      <c r="J5" s="66"/>
      <c r="K5" s="66"/>
    </row>
    <row r="6" spans="1:11" ht="12.75">
      <c r="A6" s="66" t="s">
        <v>104</v>
      </c>
      <c r="B6" s="66"/>
      <c r="C6" s="66"/>
      <c r="D6" s="66"/>
      <c r="E6" s="66"/>
      <c r="F6" s="66"/>
      <c r="G6" s="66"/>
      <c r="H6" s="66"/>
      <c r="I6" s="66"/>
      <c r="J6" s="66"/>
      <c r="K6" s="66"/>
    </row>
    <row r="7" spans="9:11" ht="12.75">
      <c r="I7" s="67" t="s">
        <v>103</v>
      </c>
      <c r="J7" s="68"/>
      <c r="K7" s="68"/>
    </row>
    <row r="8" spans="1:11" ht="12.75">
      <c r="A8" s="65" t="s">
        <v>1</v>
      </c>
      <c r="B8" s="65" t="s">
        <v>35</v>
      </c>
      <c r="C8" s="30" t="s">
        <v>3</v>
      </c>
      <c r="D8" s="30" t="s">
        <v>36</v>
      </c>
      <c r="E8" s="17" t="s">
        <v>5</v>
      </c>
      <c r="F8" s="60" t="s">
        <v>37</v>
      </c>
      <c r="G8" s="17" t="s">
        <v>5</v>
      </c>
      <c r="H8" s="30" t="s">
        <v>38</v>
      </c>
      <c r="I8" s="30" t="s">
        <v>39</v>
      </c>
      <c r="J8" s="17" t="s">
        <v>5</v>
      </c>
      <c r="K8" s="17" t="s">
        <v>5</v>
      </c>
    </row>
    <row r="9" spans="1:11" ht="12.75">
      <c r="A9" s="65"/>
      <c r="B9" s="65"/>
      <c r="C9" s="31">
        <v>1</v>
      </c>
      <c r="D9" s="31">
        <v>2</v>
      </c>
      <c r="E9" s="18" t="s">
        <v>40</v>
      </c>
      <c r="F9" s="31">
        <v>3</v>
      </c>
      <c r="G9" s="18" t="s">
        <v>8</v>
      </c>
      <c r="H9" s="31">
        <v>4</v>
      </c>
      <c r="I9" s="31">
        <v>5</v>
      </c>
      <c r="J9" s="18" t="s">
        <v>41</v>
      </c>
      <c r="K9" s="18" t="s">
        <v>42</v>
      </c>
    </row>
    <row r="10" spans="1:11" s="13" customFormat="1" ht="12.75">
      <c r="A10" s="19">
        <v>6</v>
      </c>
      <c r="B10" s="20" t="s">
        <v>44</v>
      </c>
      <c r="C10" s="34">
        <f>C11+C12+C13+C14+C15+C16+C17+C18+C19</f>
        <v>9419931.49</v>
      </c>
      <c r="D10" s="34">
        <f>D11+D12+D13+D14+D15+D16+D17+D18+D19</f>
        <v>8648281.559999999</v>
      </c>
      <c r="E10" s="62"/>
      <c r="F10" s="34">
        <f>F11+F12+F13+F14+F15+F16+F17+F18+F19</f>
        <v>3566481.47</v>
      </c>
      <c r="G10" s="62"/>
      <c r="H10" s="34">
        <f>H11+H12+H13+H14+H15+H16+H17+H18+H19</f>
        <v>3497321.3</v>
      </c>
      <c r="I10" s="34">
        <f>I11+I12+I13+I14+I15+I16+I17+I18+I19</f>
        <v>3366685.09</v>
      </c>
      <c r="J10" s="62"/>
      <c r="K10" s="62"/>
    </row>
    <row r="11" spans="1:11" ht="12.75">
      <c r="A11" s="21">
        <v>60</v>
      </c>
      <c r="B11" s="22" t="s">
        <v>45</v>
      </c>
      <c r="C11" s="33">
        <v>3137060</v>
      </c>
      <c r="D11" s="33">
        <v>3008920.09</v>
      </c>
      <c r="E11" s="62">
        <f aca="true" t="shared" si="0" ref="E11:E19">(C11/D11)*100</f>
        <v>104.25866776674684</v>
      </c>
      <c r="F11" s="33">
        <v>1367202.95</v>
      </c>
      <c r="G11" s="62">
        <f aca="true" t="shared" si="1" ref="G11:G19">(F11/C11)*100</f>
        <v>43.58230158173576</v>
      </c>
      <c r="H11" s="33">
        <v>1362282.02</v>
      </c>
      <c r="I11" s="33">
        <v>1362282.02</v>
      </c>
      <c r="J11" s="62">
        <f aca="true" t="shared" si="2" ref="J11:J19">(I11/C11)*100</f>
        <v>43.4254371927856</v>
      </c>
      <c r="K11" s="62">
        <f aca="true" t="shared" si="3" ref="K11:K19">(I11/F11)*100</f>
        <v>99.64007318737866</v>
      </c>
    </row>
    <row r="12" spans="1:11" ht="12.75">
      <c r="A12" s="21">
        <v>61</v>
      </c>
      <c r="B12" s="22" t="s">
        <v>46</v>
      </c>
      <c r="C12" s="33">
        <v>647842</v>
      </c>
      <c r="D12" s="33">
        <v>505242.45</v>
      </c>
      <c r="E12" s="62">
        <f t="shared" si="0"/>
        <v>128.2239843465251</v>
      </c>
      <c r="F12" s="33">
        <v>165859.08</v>
      </c>
      <c r="G12" s="62">
        <f t="shared" si="1"/>
        <v>25.601779446222995</v>
      </c>
      <c r="H12" s="33">
        <v>152112.55</v>
      </c>
      <c r="I12" s="33">
        <v>149166.07</v>
      </c>
      <c r="J12" s="62">
        <f t="shared" si="2"/>
        <v>23.025069384201704</v>
      </c>
      <c r="K12" s="62">
        <f t="shared" si="3"/>
        <v>89.93542590493088</v>
      </c>
    </row>
    <row r="13" spans="1:11" ht="12.75">
      <c r="A13" s="21">
        <v>62</v>
      </c>
      <c r="B13" s="22" t="s">
        <v>47</v>
      </c>
      <c r="C13" s="33">
        <v>2594703.73</v>
      </c>
      <c r="D13" s="33">
        <v>2428930.55</v>
      </c>
      <c r="E13" s="62">
        <f t="shared" si="0"/>
        <v>106.82494524184729</v>
      </c>
      <c r="F13" s="33">
        <v>821838.79</v>
      </c>
      <c r="G13" s="62">
        <f t="shared" si="1"/>
        <v>31.67370441942518</v>
      </c>
      <c r="H13" s="33">
        <v>820818.49</v>
      </c>
      <c r="I13" s="33">
        <v>713602.89</v>
      </c>
      <c r="J13" s="62">
        <f t="shared" si="2"/>
        <v>27.502287900900345</v>
      </c>
      <c r="K13" s="62">
        <f t="shared" si="3"/>
        <v>86.83003268804093</v>
      </c>
    </row>
    <row r="14" spans="1:11" ht="12.75">
      <c r="A14" s="21">
        <v>63</v>
      </c>
      <c r="B14" s="22" t="s">
        <v>48</v>
      </c>
      <c r="C14" s="33">
        <v>50700</v>
      </c>
      <c r="D14" s="33">
        <v>8875.67</v>
      </c>
      <c r="E14" s="62">
        <f t="shared" si="0"/>
        <v>571.2244822081037</v>
      </c>
      <c r="F14" s="33">
        <v>4096.59</v>
      </c>
      <c r="G14" s="62">
        <f t="shared" si="1"/>
        <v>8.080059171597634</v>
      </c>
      <c r="H14" s="33">
        <v>4087.59</v>
      </c>
      <c r="I14" s="33">
        <v>4087.59</v>
      </c>
      <c r="J14" s="62">
        <f t="shared" si="2"/>
        <v>8.062307692307693</v>
      </c>
      <c r="K14" s="62">
        <f t="shared" si="3"/>
        <v>99.78030508300806</v>
      </c>
    </row>
    <row r="15" spans="1:11" ht="12.75">
      <c r="A15" s="21">
        <v>64</v>
      </c>
      <c r="B15" s="22" t="s">
        <v>49</v>
      </c>
      <c r="C15" s="33">
        <v>88891</v>
      </c>
      <c r="D15" s="33">
        <v>41502.42</v>
      </c>
      <c r="E15" s="62">
        <f t="shared" si="0"/>
        <v>214.18269103343852</v>
      </c>
      <c r="F15" s="33">
        <v>29697.95</v>
      </c>
      <c r="G15" s="62">
        <f t="shared" si="1"/>
        <v>33.409400276743426</v>
      </c>
      <c r="H15" s="33">
        <v>22939.46</v>
      </c>
      <c r="I15" s="33">
        <v>22939.46</v>
      </c>
      <c r="J15" s="62">
        <f t="shared" si="2"/>
        <v>25.806279600859476</v>
      </c>
      <c r="K15" s="62">
        <f t="shared" si="3"/>
        <v>77.24257061514346</v>
      </c>
    </row>
    <row r="16" spans="1:11" ht="12.75">
      <c r="A16" s="21">
        <v>65</v>
      </c>
      <c r="B16" s="22" t="s">
        <v>50</v>
      </c>
      <c r="C16" s="33">
        <v>412590</v>
      </c>
      <c r="D16" s="33">
        <v>412590</v>
      </c>
      <c r="E16" s="62">
        <f t="shared" si="0"/>
        <v>100</v>
      </c>
      <c r="F16" s="33">
        <v>200229.07</v>
      </c>
      <c r="G16" s="62">
        <f t="shared" si="1"/>
        <v>48.529792287743284</v>
      </c>
      <c r="H16" s="33">
        <v>200057.98</v>
      </c>
      <c r="I16" s="33">
        <v>200057.98</v>
      </c>
      <c r="J16" s="62">
        <f t="shared" si="2"/>
        <v>48.488324971521365</v>
      </c>
      <c r="K16" s="62">
        <f t="shared" si="3"/>
        <v>99.91455286687393</v>
      </c>
    </row>
    <row r="17" spans="1:11" ht="12.75">
      <c r="A17" s="21">
        <v>66</v>
      </c>
      <c r="B17" s="22" t="s">
        <v>51</v>
      </c>
      <c r="C17" s="33">
        <v>522090</v>
      </c>
      <c r="D17" s="33">
        <v>460289.74</v>
      </c>
      <c r="E17" s="62">
        <f t="shared" si="0"/>
        <v>113.42638226087769</v>
      </c>
      <c r="F17" s="33">
        <v>184343.34</v>
      </c>
      <c r="G17" s="62">
        <f t="shared" si="1"/>
        <v>35.30872838016434</v>
      </c>
      <c r="H17" s="33">
        <v>147875.18</v>
      </c>
      <c r="I17" s="33">
        <v>138219.68</v>
      </c>
      <c r="J17" s="62">
        <f t="shared" si="2"/>
        <v>26.47430136566492</v>
      </c>
      <c r="K17" s="62">
        <f t="shared" si="3"/>
        <v>74.97948122237558</v>
      </c>
    </row>
    <row r="18" spans="1:11" s="23" customFormat="1" ht="12.75">
      <c r="A18" s="21">
        <v>67</v>
      </c>
      <c r="B18" s="22" t="s">
        <v>52</v>
      </c>
      <c r="C18" s="33">
        <v>1952878.2</v>
      </c>
      <c r="D18" s="33">
        <v>1770270.71</v>
      </c>
      <c r="E18" s="62">
        <f t="shared" si="0"/>
        <v>110.31522969727044</v>
      </c>
      <c r="F18" s="33">
        <v>781553.77</v>
      </c>
      <c r="G18" s="62">
        <f t="shared" si="1"/>
        <v>40.02061009232424</v>
      </c>
      <c r="H18" s="33">
        <v>781553.77</v>
      </c>
      <c r="I18" s="33">
        <v>771553.77</v>
      </c>
      <c r="J18" s="62">
        <f t="shared" si="2"/>
        <v>39.50854538700877</v>
      </c>
      <c r="K18" s="62">
        <f t="shared" si="3"/>
        <v>98.72049750332596</v>
      </c>
    </row>
    <row r="19" spans="1:11" ht="12.75">
      <c r="A19" s="21">
        <v>68</v>
      </c>
      <c r="B19" s="22" t="s">
        <v>53</v>
      </c>
      <c r="C19" s="33">
        <v>13176.56</v>
      </c>
      <c r="D19" s="33">
        <v>11659.93</v>
      </c>
      <c r="E19" s="62">
        <f t="shared" si="0"/>
        <v>113.00719644114501</v>
      </c>
      <c r="F19" s="33">
        <v>11659.93</v>
      </c>
      <c r="G19" s="62">
        <f t="shared" si="1"/>
        <v>88.4899397111234</v>
      </c>
      <c r="H19" s="33">
        <v>5594.26</v>
      </c>
      <c r="I19" s="33">
        <v>4775.63</v>
      </c>
      <c r="J19" s="62">
        <f t="shared" si="2"/>
        <v>36.24337459852951</v>
      </c>
      <c r="K19" s="62">
        <f t="shared" si="3"/>
        <v>40.9576215294603</v>
      </c>
    </row>
    <row r="20" spans="1:11" s="13" customFormat="1" ht="12.75">
      <c r="A20" s="19">
        <v>7</v>
      </c>
      <c r="B20" s="20" t="s">
        <v>54</v>
      </c>
      <c r="C20" s="34">
        <f>C21+C22+C23+C24</f>
        <v>3377390.67</v>
      </c>
      <c r="D20" s="34">
        <f>D21+D22+D23+D24</f>
        <v>1461096.99</v>
      </c>
      <c r="E20" s="62"/>
      <c r="F20" s="34">
        <f>F21+F22+F23+F24</f>
        <v>129920.91</v>
      </c>
      <c r="G20" s="62"/>
      <c r="H20" s="34">
        <f>H21+H22+H23+H24</f>
        <v>121158.44</v>
      </c>
      <c r="I20" s="34">
        <f>I21+I22+I23+I24</f>
        <v>96928.67</v>
      </c>
      <c r="J20" s="62"/>
      <c r="K20" s="62"/>
    </row>
    <row r="21" spans="1:11" ht="12.75">
      <c r="A21" s="21">
        <v>71</v>
      </c>
      <c r="B21" s="22" t="s">
        <v>55</v>
      </c>
      <c r="C21" s="33">
        <v>164116</v>
      </c>
      <c r="D21" s="33">
        <v>43383.34</v>
      </c>
      <c r="E21" s="62">
        <f>(C21/D21)*100</f>
        <v>378.2926810153391</v>
      </c>
      <c r="F21" s="33">
        <v>22477.52</v>
      </c>
      <c r="G21" s="62">
        <f>(F21/C21)*100</f>
        <v>13.696117380389481</v>
      </c>
      <c r="H21" s="33">
        <v>13715.05</v>
      </c>
      <c r="I21" s="33">
        <v>13715.05</v>
      </c>
      <c r="J21" s="62">
        <f>(I21/C21)*100</f>
        <v>8.356924370567159</v>
      </c>
      <c r="K21" s="62">
        <f>(I21/F21)*100</f>
        <v>61.01674028095626</v>
      </c>
    </row>
    <row r="22" spans="1:11" ht="12.75">
      <c r="A22" s="21">
        <v>73</v>
      </c>
      <c r="B22" s="22" t="s">
        <v>56</v>
      </c>
      <c r="C22" s="33">
        <v>2897382.67</v>
      </c>
      <c r="D22" s="33">
        <v>1298631.9</v>
      </c>
      <c r="E22" s="62">
        <f>(C22/D22)*100</f>
        <v>223.11038793980035</v>
      </c>
      <c r="F22" s="33">
        <v>84561.27</v>
      </c>
      <c r="G22" s="62">
        <f>(F22/C22)*100</f>
        <v>2.9185399248626007</v>
      </c>
      <c r="H22" s="33">
        <v>84561.27</v>
      </c>
      <c r="I22" s="33">
        <v>60331.5</v>
      </c>
      <c r="J22" s="62">
        <f>(I22/C22)*100</f>
        <v>2.082275863132708</v>
      </c>
      <c r="K22" s="62">
        <f>(I22/F22)*100</f>
        <v>71.34649231261545</v>
      </c>
    </row>
    <row r="23" spans="1:11" ht="12.75">
      <c r="A23" s="21">
        <v>74</v>
      </c>
      <c r="B23" s="22" t="s">
        <v>57</v>
      </c>
      <c r="C23" s="33">
        <v>315892</v>
      </c>
      <c r="D23" s="33">
        <v>119081.75</v>
      </c>
      <c r="E23" s="62">
        <f>(C23/D23)*100</f>
        <v>265.2732261660582</v>
      </c>
      <c r="F23" s="33">
        <v>22882.12</v>
      </c>
      <c r="G23" s="62">
        <f>(F23/C23)*100</f>
        <v>7.243652894027072</v>
      </c>
      <c r="H23" s="33">
        <v>22882.12</v>
      </c>
      <c r="I23" s="33">
        <v>22882.12</v>
      </c>
      <c r="J23" s="62">
        <f>(I23/C23)*100</f>
        <v>7.243652894027072</v>
      </c>
      <c r="K23" s="62">
        <f>(I23/F23)*100</f>
        <v>100</v>
      </c>
    </row>
    <row r="24" spans="1:11" ht="12.75">
      <c r="A24" s="21">
        <v>75</v>
      </c>
      <c r="B24" s="22" t="s">
        <v>58</v>
      </c>
      <c r="C24" s="33">
        <v>0</v>
      </c>
      <c r="D24" s="33">
        <v>0</v>
      </c>
      <c r="E24" s="62" t="e">
        <f>(C24/D24)*100</f>
        <v>#DIV/0!</v>
      </c>
      <c r="F24" s="33">
        <v>0</v>
      </c>
      <c r="G24" s="62" t="e">
        <f>(F24/C24)*100</f>
        <v>#DIV/0!</v>
      </c>
      <c r="H24" s="33">
        <v>0</v>
      </c>
      <c r="I24" s="33">
        <v>0</v>
      </c>
      <c r="J24" s="62" t="e">
        <f>(I24/C24)*100</f>
        <v>#DIV/0!</v>
      </c>
      <c r="K24" s="62" t="e">
        <f>(I24/F24)*100</f>
        <v>#DIV/0!</v>
      </c>
    </row>
    <row r="25" spans="1:11" s="13" customFormat="1" ht="12.75">
      <c r="A25" s="19">
        <v>8</v>
      </c>
      <c r="B25" s="20" t="s">
        <v>59</v>
      </c>
      <c r="C25" s="34">
        <f>C26+C27+C29</f>
        <v>6331597.23</v>
      </c>
      <c r="D25" s="34">
        <f>D26+D27+D29</f>
        <v>3105544.92</v>
      </c>
      <c r="E25" s="62"/>
      <c r="F25" s="34">
        <f>F26+F27+F29</f>
        <v>2826984.83</v>
      </c>
      <c r="G25" s="62"/>
      <c r="H25" s="34">
        <f>H26+H27+H29</f>
        <v>2459183.6</v>
      </c>
      <c r="I25" s="34">
        <f>I26+I27+I29</f>
        <v>2309652.75</v>
      </c>
      <c r="J25" s="62"/>
      <c r="K25" s="62"/>
    </row>
    <row r="26" spans="1:11" ht="12.75">
      <c r="A26" s="21">
        <v>81</v>
      </c>
      <c r="B26" s="22" t="s">
        <v>60</v>
      </c>
      <c r="C26" s="33">
        <v>2038503.23</v>
      </c>
      <c r="D26" s="33">
        <v>1960263.41</v>
      </c>
      <c r="E26" s="62">
        <f>(C26/D26)*100</f>
        <v>103.99129114999907</v>
      </c>
      <c r="F26" s="33">
        <v>1940224.41</v>
      </c>
      <c r="G26" s="62">
        <f>(F26/C26)*100</f>
        <v>95.17887347178743</v>
      </c>
      <c r="H26" s="33">
        <v>1579631.26</v>
      </c>
      <c r="I26" s="33">
        <v>1463206.07</v>
      </c>
      <c r="J26" s="62">
        <f>(I26/C26)*100</f>
        <v>71.77845236968304</v>
      </c>
      <c r="K26" s="62">
        <f>(I26/F26)*100</f>
        <v>75.41426973388094</v>
      </c>
    </row>
    <row r="27" spans="1:11" ht="12.75">
      <c r="A27" s="21">
        <v>82</v>
      </c>
      <c r="B27" s="22" t="s">
        <v>61</v>
      </c>
      <c r="C27" s="33">
        <v>2146600</v>
      </c>
      <c r="D27" s="33">
        <v>1145281.51</v>
      </c>
      <c r="E27" s="62">
        <f>(C27/D27)*100</f>
        <v>187.4299009681908</v>
      </c>
      <c r="F27" s="33">
        <v>886760.42</v>
      </c>
      <c r="G27" s="62">
        <f>(F27/C27)*100</f>
        <v>41.30999813658809</v>
      </c>
      <c r="H27" s="33">
        <v>879552.34</v>
      </c>
      <c r="I27" s="33">
        <v>846446.68</v>
      </c>
      <c r="J27" s="62">
        <f>(I27/C27)*100</f>
        <v>39.43197055809187</v>
      </c>
      <c r="K27" s="62">
        <f>(I27/F27)*100</f>
        <v>95.4538182928823</v>
      </c>
    </row>
    <row r="28" spans="1:11" ht="12.75">
      <c r="A28" s="21">
        <v>83</v>
      </c>
      <c r="B28" s="22"/>
      <c r="C28" s="33">
        <v>0</v>
      </c>
      <c r="D28" s="33">
        <v>0</v>
      </c>
      <c r="E28" s="62" t="e">
        <f>(C28/D28)*100</f>
        <v>#DIV/0!</v>
      </c>
      <c r="F28" s="33">
        <v>0</v>
      </c>
      <c r="G28" s="62" t="e">
        <f>(F28/C28)*100</f>
        <v>#DIV/0!</v>
      </c>
      <c r="H28" s="33">
        <v>0</v>
      </c>
      <c r="I28" s="33"/>
      <c r="J28" s="62" t="e">
        <f>(I28/C28)*100</f>
        <v>#DIV/0!</v>
      </c>
      <c r="K28" s="62" t="e">
        <f>(I28/F28)*100</f>
        <v>#DIV/0!</v>
      </c>
    </row>
    <row r="29" spans="1:11" s="23" customFormat="1" ht="12.75">
      <c r="A29" s="21">
        <v>85</v>
      </c>
      <c r="B29" s="22" t="s">
        <v>62</v>
      </c>
      <c r="C29" s="33">
        <v>2146494</v>
      </c>
      <c r="D29" s="33">
        <v>0</v>
      </c>
      <c r="E29" s="62" t="e">
        <f>(C29/D29)*100</f>
        <v>#DIV/0!</v>
      </c>
      <c r="F29" s="33">
        <v>0</v>
      </c>
      <c r="G29" s="62">
        <f>(F29/C29)*100</f>
        <v>0</v>
      </c>
      <c r="H29" s="33">
        <v>0</v>
      </c>
      <c r="I29" s="33">
        <v>0</v>
      </c>
      <c r="J29" s="62">
        <f>(I29/C29)*100</f>
        <v>0</v>
      </c>
      <c r="K29" s="62" t="e">
        <f>(I29/F29)*100</f>
        <v>#DIV/0!</v>
      </c>
    </row>
    <row r="30" spans="1:11" s="13" customFormat="1" ht="12.75">
      <c r="A30" s="19">
        <v>9</v>
      </c>
      <c r="B30" s="20" t="s">
        <v>63</v>
      </c>
      <c r="C30" s="63">
        <v>368.06</v>
      </c>
      <c r="D30" s="34"/>
      <c r="E30" s="62"/>
      <c r="F30" s="34"/>
      <c r="G30" s="62"/>
      <c r="H30" s="34"/>
      <c r="I30" s="34"/>
      <c r="J30" s="62"/>
      <c r="K30" s="62"/>
    </row>
    <row r="31" spans="1:11" ht="12.75">
      <c r="A31" s="10"/>
      <c r="B31" s="15" t="s">
        <v>43</v>
      </c>
      <c r="C31" s="32">
        <f>C10+C20+C25+C30</f>
        <v>19129287.45</v>
      </c>
      <c r="D31" s="32">
        <f>D10+D20+D25+D30</f>
        <v>13214923.469999999</v>
      </c>
      <c r="E31" s="24"/>
      <c r="F31" s="32">
        <f>F10+F20+F25+F30</f>
        <v>6523387.210000001</v>
      </c>
      <c r="G31" s="24"/>
      <c r="H31" s="32">
        <f>H10+H20+H25+H30</f>
        <v>6077663.34</v>
      </c>
      <c r="I31" s="32">
        <f>I10+I20+I25+I30</f>
        <v>5773266.51</v>
      </c>
      <c r="J31" s="24">
        <f>(I31/C31)*100</f>
        <v>30.180248611403453</v>
      </c>
      <c r="K31" s="61"/>
    </row>
  </sheetData>
  <sheetProtection/>
  <mergeCells count="9">
    <mergeCell ref="I7:K7"/>
    <mergeCell ref="A8:A9"/>
    <mergeCell ref="B8:B9"/>
    <mergeCell ref="A1:K1"/>
    <mergeCell ref="A5:K5"/>
    <mergeCell ref="A6:K6"/>
    <mergeCell ref="A4:C4"/>
    <mergeCell ref="A2:B2"/>
    <mergeCell ref="A3:B3"/>
  </mergeCells>
  <printOptions/>
  <pageMargins left="0.31" right="0.19" top="0.65" bottom="0.4" header="0.31" footer="0.1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6.140625" style="54" customWidth="1"/>
    <col min="2" max="2" width="44.28125" style="54" customWidth="1"/>
    <col min="3" max="3" width="14.140625" style="53" customWidth="1"/>
    <col min="4" max="4" width="11.7109375" style="53" customWidth="1"/>
    <col min="5" max="5" width="12.00390625" style="53" customWidth="1"/>
    <col min="6" max="6" width="9.140625" style="54" bestFit="1" customWidth="1"/>
    <col min="7" max="7" width="9.140625" style="54" customWidth="1"/>
    <col min="8" max="8" width="9.28125" style="54" bestFit="1" customWidth="1"/>
    <col min="9" max="9" width="28.28125" style="54" customWidth="1"/>
    <col min="10" max="16384" width="9.140625" style="54" customWidth="1"/>
  </cols>
  <sheetData>
    <row r="1" spans="1:6" s="52" customFormat="1" ht="15" customHeight="1">
      <c r="A1" s="88"/>
      <c r="B1" s="88"/>
      <c r="C1" s="88"/>
      <c r="D1" s="88"/>
      <c r="E1" s="88"/>
      <c r="F1" s="88"/>
    </row>
    <row r="2" spans="1:6" s="52" customFormat="1" ht="12.75">
      <c r="A2" s="89" t="s">
        <v>64</v>
      </c>
      <c r="B2" s="89"/>
      <c r="C2" s="44"/>
      <c r="D2" s="44"/>
      <c r="E2" s="44"/>
      <c r="F2" s="27"/>
    </row>
    <row r="3" spans="1:6" s="52" customFormat="1" ht="12.75">
      <c r="A3" s="89" t="s">
        <v>101</v>
      </c>
      <c r="B3" s="89"/>
      <c r="C3" s="44"/>
      <c r="D3" s="44"/>
      <c r="E3" s="44"/>
      <c r="F3" s="27"/>
    </row>
    <row r="4" spans="1:3" ht="11.25" customHeight="1">
      <c r="A4" s="73" t="s">
        <v>102</v>
      </c>
      <c r="B4" s="74"/>
      <c r="C4" s="74"/>
    </row>
    <row r="5" spans="1:6" ht="12" customHeight="1">
      <c r="A5" s="90" t="s">
        <v>65</v>
      </c>
      <c r="B5" s="90"/>
      <c r="C5" s="90"/>
      <c r="D5" s="90"/>
      <c r="E5" s="90"/>
      <c r="F5" s="90"/>
    </row>
    <row r="6" spans="1:6" ht="12" customHeight="1" thickBot="1">
      <c r="A6" s="72" t="s">
        <v>105</v>
      </c>
      <c r="B6" s="72"/>
      <c r="C6" s="72"/>
      <c r="D6" s="72"/>
      <c r="E6" s="72"/>
      <c r="F6" s="72"/>
    </row>
    <row r="7" spans="1:6" s="52" customFormat="1" ht="22.5" customHeight="1">
      <c r="A7" s="77"/>
      <c r="B7" s="78"/>
      <c r="C7" s="81" t="s">
        <v>66</v>
      </c>
      <c r="D7" s="81" t="s">
        <v>67</v>
      </c>
      <c r="E7" s="81" t="s">
        <v>106</v>
      </c>
      <c r="F7" s="25" t="s">
        <v>68</v>
      </c>
    </row>
    <row r="8" spans="1:6" s="52" customFormat="1" ht="13.5" thickBot="1">
      <c r="A8" s="79"/>
      <c r="B8" s="80"/>
      <c r="C8" s="82"/>
      <c r="D8" s="82"/>
      <c r="E8" s="82"/>
      <c r="F8" s="26" t="s">
        <v>5</v>
      </c>
    </row>
    <row r="9" spans="1:6" ht="13.5" thickBot="1">
      <c r="A9" s="83" t="s">
        <v>69</v>
      </c>
      <c r="B9" s="84"/>
      <c r="C9" s="7">
        <v>1</v>
      </c>
      <c r="D9" s="7">
        <v>2</v>
      </c>
      <c r="E9" s="7">
        <v>3</v>
      </c>
      <c r="F9" s="2" t="s">
        <v>70</v>
      </c>
    </row>
    <row r="10" spans="1:8" ht="13.5" thickBot="1">
      <c r="A10" s="3" t="s">
        <v>71</v>
      </c>
      <c r="B10" s="4" t="s">
        <v>72</v>
      </c>
      <c r="C10" s="50">
        <v>2956577</v>
      </c>
      <c r="D10" s="50">
        <f>D11+D12+D13</f>
        <v>3639316.48</v>
      </c>
      <c r="E10" s="45">
        <f>E11+E12+E13</f>
        <v>3095647.02</v>
      </c>
      <c r="F10" s="5">
        <f aca="true" t="shared" si="0" ref="F10:F20">(E10/D10)*100</f>
        <v>85.06122061690002</v>
      </c>
      <c r="H10" s="55"/>
    </row>
    <row r="11" spans="1:6" ht="13.5" thickBot="1">
      <c r="A11" s="3" t="s">
        <v>80</v>
      </c>
      <c r="B11" s="6" t="s">
        <v>73</v>
      </c>
      <c r="C11" s="51">
        <v>0</v>
      </c>
      <c r="D11" s="51"/>
      <c r="E11" s="46">
        <v>0</v>
      </c>
      <c r="F11" s="5" t="e">
        <f t="shared" si="0"/>
        <v>#DIV/0!</v>
      </c>
    </row>
    <row r="12" spans="1:6" ht="13.5" thickBot="1">
      <c r="A12" s="3" t="s">
        <v>74</v>
      </c>
      <c r="B12" s="6" t="s">
        <v>75</v>
      </c>
      <c r="C12" s="51">
        <v>0</v>
      </c>
      <c r="D12" s="51"/>
      <c r="E12" s="46">
        <v>0</v>
      </c>
      <c r="F12" s="5" t="e">
        <f t="shared" si="0"/>
        <v>#DIV/0!</v>
      </c>
    </row>
    <row r="13" spans="1:6" ht="13.5" thickBot="1">
      <c r="A13" s="3" t="s">
        <v>76</v>
      </c>
      <c r="B13" s="6" t="s">
        <v>77</v>
      </c>
      <c r="C13" s="51">
        <v>2956577</v>
      </c>
      <c r="D13" s="51">
        <v>3639316.48</v>
      </c>
      <c r="E13" s="46">
        <v>3095647.02</v>
      </c>
      <c r="F13" s="5">
        <f t="shared" si="0"/>
        <v>85.06122061690002</v>
      </c>
    </row>
    <row r="14" spans="1:6" ht="13.5" thickBot="1">
      <c r="A14" s="3" t="s">
        <v>78</v>
      </c>
      <c r="B14" s="4" t="s">
        <v>79</v>
      </c>
      <c r="C14" s="50">
        <v>1798401</v>
      </c>
      <c r="D14" s="50">
        <f>D15+D16</f>
        <v>1568907.42</v>
      </c>
      <c r="E14" s="45">
        <f>E15+E16</f>
        <v>1898275.53</v>
      </c>
      <c r="F14" s="5">
        <f t="shared" si="0"/>
        <v>120.99347009270949</v>
      </c>
    </row>
    <row r="15" spans="1:6" ht="13.5" thickBot="1">
      <c r="A15" s="3" t="s">
        <v>80</v>
      </c>
      <c r="B15" s="6" t="s">
        <v>81</v>
      </c>
      <c r="C15" s="51">
        <v>0</v>
      </c>
      <c r="D15" s="51">
        <v>1415</v>
      </c>
      <c r="E15" s="46">
        <v>1417.77</v>
      </c>
      <c r="F15" s="5">
        <f t="shared" si="0"/>
        <v>100.19575971731449</v>
      </c>
    </row>
    <row r="16" spans="1:6" ht="13.5" thickBot="1">
      <c r="A16" s="3" t="s">
        <v>74</v>
      </c>
      <c r="B16" s="6" t="s">
        <v>82</v>
      </c>
      <c r="C16" s="51">
        <v>1798401</v>
      </c>
      <c r="D16" s="51">
        <f>1568907.69-1415.27</f>
        <v>1567492.42</v>
      </c>
      <c r="E16" s="46">
        <f>1898275.53-1417.77</f>
        <v>1896857.76</v>
      </c>
      <c r="F16" s="5">
        <f t="shared" si="0"/>
        <v>121.01224451216166</v>
      </c>
    </row>
    <row r="17" spans="1:6" ht="13.5" thickBot="1">
      <c r="A17" s="3" t="s">
        <v>107</v>
      </c>
      <c r="B17" s="4" t="s">
        <v>83</v>
      </c>
      <c r="C17" s="50">
        <f>SUM(C18:C20)</f>
        <v>1128091.41</v>
      </c>
      <c r="D17" s="50">
        <f>D18+D19+D20</f>
        <v>0</v>
      </c>
      <c r="E17" s="45">
        <f>E18+E19+E20</f>
        <v>0</v>
      </c>
      <c r="F17" s="5" t="e">
        <f t="shared" si="0"/>
        <v>#DIV/0!</v>
      </c>
    </row>
    <row r="18" spans="1:6" ht="13.5" thickBot="1">
      <c r="A18" s="3" t="s">
        <v>80</v>
      </c>
      <c r="B18" s="6" t="s">
        <v>84</v>
      </c>
      <c r="C18" s="51">
        <v>0</v>
      </c>
      <c r="D18" s="51"/>
      <c r="E18" s="46">
        <v>0</v>
      </c>
      <c r="F18" s="5" t="e">
        <f t="shared" si="0"/>
        <v>#DIV/0!</v>
      </c>
    </row>
    <row r="19" spans="1:6" ht="13.5" thickBot="1">
      <c r="A19" s="3" t="s">
        <v>74</v>
      </c>
      <c r="B19" s="6" t="s">
        <v>85</v>
      </c>
      <c r="C19" s="51">
        <v>1128091.41</v>
      </c>
      <c r="D19" s="51">
        <v>0</v>
      </c>
      <c r="E19" s="46">
        <v>0</v>
      </c>
      <c r="F19" s="5" t="e">
        <f t="shared" si="0"/>
        <v>#DIV/0!</v>
      </c>
    </row>
    <row r="20" spans="1:6" ht="13.5" thickBot="1">
      <c r="A20" s="3" t="s">
        <v>76</v>
      </c>
      <c r="B20" s="6" t="s">
        <v>86</v>
      </c>
      <c r="C20" s="51">
        <v>0</v>
      </c>
      <c r="D20" s="51"/>
      <c r="E20" s="46">
        <v>0</v>
      </c>
      <c r="F20" s="5" t="e">
        <f t="shared" si="0"/>
        <v>#DIV/0!</v>
      </c>
    </row>
    <row r="21" spans="1:6" ht="13.5" thickBot="1">
      <c r="A21" s="85"/>
      <c r="B21" s="86"/>
      <c r="C21" s="86"/>
      <c r="D21" s="86"/>
      <c r="E21" s="86"/>
      <c r="F21" s="87"/>
    </row>
    <row r="22" spans="1:6" ht="13.5" thickBot="1">
      <c r="A22" s="75" t="s">
        <v>87</v>
      </c>
      <c r="B22" s="76"/>
      <c r="C22" s="7">
        <v>1</v>
      </c>
      <c r="D22" s="7">
        <v>2</v>
      </c>
      <c r="E22" s="7">
        <v>3</v>
      </c>
      <c r="F22" s="7" t="s">
        <v>70</v>
      </c>
    </row>
    <row r="23" spans="1:6" ht="13.5" thickBot="1">
      <c r="A23" s="3" t="s">
        <v>71</v>
      </c>
      <c r="B23" s="4" t="s">
        <v>88</v>
      </c>
      <c r="C23" s="56">
        <f>C24+C25</f>
        <v>1762607.63</v>
      </c>
      <c r="D23" s="50">
        <f>D24+D25</f>
        <v>1690155.66</v>
      </c>
      <c r="E23" s="45">
        <f>E24+E25</f>
        <v>1617703.68</v>
      </c>
      <c r="F23" s="5">
        <f aca="true" t="shared" si="1" ref="F23:F34">(E23/D23)*100</f>
        <v>95.71329542510895</v>
      </c>
    </row>
    <row r="24" spans="1:6" ht="13.5" thickBot="1">
      <c r="A24" s="3" t="s">
        <v>80</v>
      </c>
      <c r="B24" s="6" t="s">
        <v>89</v>
      </c>
      <c r="C24" s="57">
        <v>1762607.63</v>
      </c>
      <c r="D24" s="51">
        <v>1690155.66</v>
      </c>
      <c r="E24" s="46">
        <v>1617703.68</v>
      </c>
      <c r="F24" s="5">
        <f t="shared" si="1"/>
        <v>95.71329542510895</v>
      </c>
    </row>
    <row r="25" spans="1:6" ht="13.5" thickBot="1">
      <c r="A25" s="3" t="s">
        <v>74</v>
      </c>
      <c r="B25" s="6" t="s">
        <v>90</v>
      </c>
      <c r="C25" s="57">
        <v>0</v>
      </c>
      <c r="D25" s="51">
        <v>0</v>
      </c>
      <c r="E25" s="46">
        <v>0</v>
      </c>
      <c r="F25" s="5" t="e">
        <f t="shared" si="1"/>
        <v>#DIV/0!</v>
      </c>
    </row>
    <row r="26" spans="1:6" ht="13.5" thickBot="1">
      <c r="A26" s="3" t="s">
        <v>78</v>
      </c>
      <c r="B26" s="4" t="s">
        <v>91</v>
      </c>
      <c r="C26" s="56">
        <f>SUM(C27:C30)</f>
        <v>888869.6</v>
      </c>
      <c r="D26" s="50">
        <f>D27+D28+D29+D30</f>
        <v>852292.1499999999</v>
      </c>
      <c r="E26" s="50">
        <f>E27+E28+E29+E30</f>
        <v>732871.91</v>
      </c>
      <c r="F26" s="5">
        <f t="shared" si="1"/>
        <v>85.98834448962133</v>
      </c>
    </row>
    <row r="27" spans="1:6" ht="13.5" thickBot="1">
      <c r="A27" s="3" t="s">
        <v>80</v>
      </c>
      <c r="B27" s="6" t="s">
        <v>92</v>
      </c>
      <c r="C27" s="57">
        <f>585138.95+157984.13-187.71-30286.05</f>
        <v>712649.32</v>
      </c>
      <c r="D27" s="51">
        <v>710000.89</v>
      </c>
      <c r="E27" s="46">
        <f>608762.06+111008.25</f>
        <v>719770.31</v>
      </c>
      <c r="F27" s="5">
        <f t="shared" si="1"/>
        <v>101.3759729230762</v>
      </c>
    </row>
    <row r="28" spans="1:6" ht="13.5" thickBot="1">
      <c r="A28" s="3" t="s">
        <v>74</v>
      </c>
      <c r="B28" s="6" t="s">
        <v>93</v>
      </c>
      <c r="C28" s="57">
        <v>141684.77</v>
      </c>
      <c r="D28" s="51">
        <v>91798.83</v>
      </c>
      <c r="E28" s="46">
        <v>-13920.64</v>
      </c>
      <c r="F28" s="5">
        <f t="shared" si="1"/>
        <v>-15.164289130918116</v>
      </c>
    </row>
    <row r="29" spans="1:6" ht="13.5" thickBot="1">
      <c r="A29" s="3" t="s">
        <v>76</v>
      </c>
      <c r="B29" s="6" t="s">
        <v>95</v>
      </c>
      <c r="C29" s="57">
        <v>4061.75</v>
      </c>
      <c r="D29" s="51">
        <v>4485.21</v>
      </c>
      <c r="E29" s="46">
        <v>0</v>
      </c>
      <c r="F29" s="5">
        <f t="shared" si="1"/>
        <v>0</v>
      </c>
    </row>
    <row r="30" spans="1:6" ht="13.5" thickBot="1">
      <c r="A30" s="3" t="s">
        <v>94</v>
      </c>
      <c r="B30" s="6" t="s">
        <v>96</v>
      </c>
      <c r="C30" s="57">
        <f>187.71+30286.05</f>
        <v>30473.76</v>
      </c>
      <c r="D30" s="51">
        <v>46007.22</v>
      </c>
      <c r="E30" s="46">
        <f>377.87+26644.37</f>
        <v>27022.239999999998</v>
      </c>
      <c r="F30" s="5">
        <f t="shared" si="1"/>
        <v>58.73478119303882</v>
      </c>
    </row>
    <row r="31" spans="1:6" ht="13.5" thickBot="1">
      <c r="A31" s="3" t="s">
        <v>107</v>
      </c>
      <c r="B31" s="4" t="s">
        <v>97</v>
      </c>
      <c r="C31" s="56">
        <f>C32+C33+C34</f>
        <v>1138690.79</v>
      </c>
      <c r="D31" s="50">
        <f>D32+D33+D34</f>
        <v>92619.40000000002</v>
      </c>
      <c r="E31" s="45">
        <f>E32+E33+E34</f>
        <v>379263.26</v>
      </c>
      <c r="F31" s="5">
        <f t="shared" si="1"/>
        <v>409.48576648088834</v>
      </c>
    </row>
    <row r="32" spans="1:6" ht="13.5" thickBot="1">
      <c r="A32" s="3" t="s">
        <v>80</v>
      </c>
      <c r="B32" s="6" t="s">
        <v>98</v>
      </c>
      <c r="C32" s="57">
        <v>350000</v>
      </c>
      <c r="D32" s="51">
        <v>0</v>
      </c>
      <c r="E32" s="46">
        <v>350000</v>
      </c>
      <c r="F32" s="5" t="e">
        <f t="shared" si="1"/>
        <v>#DIV/0!</v>
      </c>
    </row>
    <row r="33" spans="1:6" ht="13.5" thickBot="1">
      <c r="A33" s="3" t="s">
        <v>74</v>
      </c>
      <c r="B33" s="6" t="s">
        <v>99</v>
      </c>
      <c r="C33" s="57">
        <v>788690.79</v>
      </c>
      <c r="D33" s="51">
        <f>569872.3-477252.9</f>
        <v>92619.40000000002</v>
      </c>
      <c r="E33" s="46">
        <v>29263.26</v>
      </c>
      <c r="F33" s="5">
        <f t="shared" si="1"/>
        <v>31.595173365407238</v>
      </c>
    </row>
    <row r="34" spans="1:6" ht="13.5" thickBot="1">
      <c r="A34" s="3" t="s">
        <v>76</v>
      </c>
      <c r="B34" s="6" t="s">
        <v>100</v>
      </c>
      <c r="C34" s="57">
        <v>0</v>
      </c>
      <c r="D34" s="51">
        <v>0</v>
      </c>
      <c r="E34" s="46">
        <v>0</v>
      </c>
      <c r="F34" s="5" t="e">
        <f t="shared" si="1"/>
        <v>#DIV/0!</v>
      </c>
    </row>
  </sheetData>
  <sheetProtection/>
  <mergeCells count="13">
    <mergeCell ref="A1:F1"/>
    <mergeCell ref="A2:B2"/>
    <mergeCell ref="A3:B3"/>
    <mergeCell ref="A5:F5"/>
    <mergeCell ref="A6:F6"/>
    <mergeCell ref="A4:C4"/>
    <mergeCell ref="A22:B22"/>
    <mergeCell ref="A7:B8"/>
    <mergeCell ref="C7:C8"/>
    <mergeCell ref="D7:D8"/>
    <mergeCell ref="E7:E8"/>
    <mergeCell ref="A9:B9"/>
    <mergeCell ref="A21:F21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ggiota</cp:lastModifiedBy>
  <cp:lastPrinted>2015-07-07T11:53:20Z</cp:lastPrinted>
  <dcterms:created xsi:type="dcterms:W3CDTF">2011-09-16T05:58:37Z</dcterms:created>
  <dcterms:modified xsi:type="dcterms:W3CDTF">2015-09-23T08:15:04Z</dcterms:modified>
  <cp:category/>
  <cp:version/>
  <cp:contentType/>
  <cp:contentStatus/>
</cp:coreProperties>
</file>