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6360" windowWidth="28860" windowHeight="6420" tabRatio="651"/>
  </bookViews>
  <sheets>
    <sheet name="ΠΙΝ1_ΑΔΙΑΘ.ΥΠΟΛΟΙΠΑ" sheetId="1" r:id="rId1"/>
    <sheet name="100_ΕΡΓΑ_ΠΡΟΣ_ΑΠΟΠΛΗΡΩΜΗ" sheetId="2" r:id="rId2"/>
    <sheet name="ΠΙΝ 2 ΣΑΕΠ_067 &amp; 0672" sheetId="3" r:id="rId3"/>
    <sheet name="ΠΙΝ 3 ΣΑΕΠ 0678 &amp; ΣΑΝΑ 0288" sheetId="4" r:id="rId4"/>
    <sheet name="ΠΙΝ 4 ΥΠΟΛΟΓΟΣ ΠΤΑ" sheetId="6" r:id="rId5"/>
    <sheet name="ΠΙΝ 5 ΧΡΗΜΑΤΟΔΟΤΗΣΗ ΤΡΙΤΟΥΣ" sheetId="7" r:id="rId6"/>
    <sheet name="ΣΥΓΚΕΝΤΡΩΤΙΚΟΣ" sheetId="14" r:id="rId7"/>
    <sheet name="ΣΥΓΚΕΝΤΡΩΤΙΚΟΣ (2)" sheetId="16" r:id="rId8"/>
    <sheet name="ΣΥΓΚΕΝΤΡΩΤΙΚΟΣ (3)" sheetId="15" r:id="rId9"/>
  </sheets>
  <externalReferences>
    <externalReference r:id="rId10"/>
  </externalReferences>
  <definedNames>
    <definedName name="_xlnm._FilterDatabase" localSheetId="1" hidden="1">'100_ΕΡΓΑ_ΠΡΟΣ_ΑΠΟΠΛΗΡΩΜΗ'!$A$3:$S$25</definedName>
    <definedName name="_xlnm._FilterDatabase" localSheetId="2" hidden="1">'ΠΙΝ 2 ΣΑΕΠ_067 &amp; 0672'!$A$4:$S$98</definedName>
    <definedName name="_xlnm._FilterDatabase" localSheetId="3" hidden="1">'ΠΙΝ 3 ΣΑΕΠ 0678 &amp; ΣΑΝΑ 0288'!$A$4:$S$4</definedName>
    <definedName name="_xlnm._FilterDatabase" localSheetId="4" hidden="1">'ΠΙΝ 4 ΥΠΟΛΟΓΟΣ ΠΤΑ'!$A$4:$S$28</definedName>
    <definedName name="_xlnm._FilterDatabase" localSheetId="5" hidden="1">'ΠΙΝ 5 ΧΡΗΜΑΤΟΔΟΤΗΣΗ ΤΡΙΤΟΥΣ'!$A$3:$R$15</definedName>
    <definedName name="_xlnm._FilterDatabase" localSheetId="0" hidden="1">ΠΙΝ1_ΑΔΙΑΘ.ΥΠΟΛΟΙΠΑ!$A$4:$S$145</definedName>
    <definedName name="_xlnm.Print_Area" localSheetId="1">'100_ΕΡΓΑ_ΠΡΟΣ_ΑΠΟΠΛΗΡΩΜΗ'!$A$1:$S$25</definedName>
    <definedName name="_xlnm.Print_Area" localSheetId="2">'ΠΙΝ 2 ΣΑΕΠ_067 &amp; 0672'!$A$1:$S$97</definedName>
    <definedName name="_xlnm.Print_Area" localSheetId="3">'ΠΙΝ 3 ΣΑΕΠ 0678 &amp; ΣΑΝΑ 0288'!$A$1:$S$9</definedName>
    <definedName name="_xlnm.Print_Area" localSheetId="4">'ΠΙΝ 4 ΥΠΟΛΟΓΟΣ ΠΤΑ'!$A$1:$S$38</definedName>
    <definedName name="_xlnm.Print_Area" localSheetId="5">'ΠΙΝ 5 ΧΡΗΜΑΤΟΔΟΤΗΣΗ ΤΡΙΤΟΥΣ'!$A$1:$R$16</definedName>
    <definedName name="_xlnm.Print_Area" localSheetId="0">ΠΙΝ1_ΑΔΙΑΘ.ΥΠΟΛΟΙΠΑ!$A$1:$S$139</definedName>
    <definedName name="_xlnm.Print_Titles" localSheetId="1">'100_ΕΡΓΑ_ΠΡΟΣ_ΑΠΟΠΛΗΡΩΜΗ'!$3:$4</definedName>
    <definedName name="_xlnm.Print_Titles" localSheetId="2">'ΠΙΝ 2 ΣΑΕΠ_067 &amp; 0672'!$4:$5</definedName>
    <definedName name="_xlnm.Print_Titles" localSheetId="4">'ΠΙΝ 4 ΥΠΟΛΟΓΟΣ ΠΤΑ'!$4:$5</definedName>
    <definedName name="_xlnm.Print_Titles" localSheetId="5">'ΠΙΝ 5 ΧΡΗΜΑΤΟΔΟΤΗΣΗ ΤΡΙΤΟΥΣ'!$3:$4</definedName>
    <definedName name="_xlnm.Print_Titles" localSheetId="0">ΠΙΝ1_ΑΔΙΑΘ.ΥΠΟΛΟΙΠΑ!$4:$5</definedName>
  </definedNames>
  <calcPr calcId="125725"/>
</workbook>
</file>

<file path=xl/calcChain.xml><?xml version="1.0" encoding="utf-8"?>
<calcChain xmlns="http://schemas.openxmlformats.org/spreadsheetml/2006/main">
  <c r="G16" i="14"/>
  <c r="H16"/>
  <c r="I16"/>
  <c r="J16"/>
  <c r="K16"/>
  <c r="L16"/>
  <c r="M16"/>
  <c r="N16"/>
  <c r="O16"/>
  <c r="P16"/>
  <c r="Q16"/>
  <c r="R16"/>
  <c r="S16"/>
  <c r="S14"/>
  <c r="J14"/>
  <c r="I14"/>
  <c r="H14"/>
  <c r="G14"/>
  <c r="F14"/>
  <c r="S11"/>
  <c r="J11"/>
  <c r="I11"/>
  <c r="H11"/>
  <c r="G11"/>
  <c r="F11"/>
  <c r="J8"/>
  <c r="S8"/>
  <c r="I8"/>
  <c r="H8"/>
  <c r="G8"/>
  <c r="F8"/>
  <c r="S7"/>
  <c r="J7"/>
  <c r="I7"/>
  <c r="H7"/>
  <c r="G7"/>
  <c r="F7"/>
  <c r="S6"/>
  <c r="J6"/>
  <c r="I6"/>
  <c r="H6"/>
  <c r="G6"/>
  <c r="F6"/>
  <c r="I7" i="6"/>
  <c r="I8"/>
  <c r="I9"/>
  <c r="I10"/>
  <c r="I11"/>
  <c r="I12"/>
  <c r="I13"/>
  <c r="I14"/>
  <c r="I15"/>
  <c r="I16"/>
  <c r="I17"/>
  <c r="I18"/>
  <c r="I19"/>
  <c r="I20"/>
  <c r="I21"/>
  <c r="I22"/>
  <c r="I23"/>
  <c r="I24"/>
  <c r="I25"/>
  <c r="I26"/>
  <c r="I27"/>
  <c r="I28"/>
  <c r="I29"/>
  <c r="I30"/>
  <c r="I31"/>
  <c r="I32"/>
  <c r="I33"/>
  <c r="G34"/>
  <c r="H34"/>
  <c r="I34"/>
  <c r="J34"/>
  <c r="K34"/>
  <c r="L34"/>
  <c r="M34"/>
  <c r="N34"/>
  <c r="O34"/>
  <c r="P34"/>
  <c r="Q34"/>
  <c r="R34"/>
  <c r="F34"/>
  <c r="M33"/>
  <c r="O33" s="1"/>
  <c r="P33" s="1"/>
  <c r="Q33" s="1"/>
  <c r="K97" i="3"/>
  <c r="L97"/>
  <c r="O97"/>
  <c r="P97"/>
  <c r="M95"/>
  <c r="O95" s="1"/>
  <c r="P95" s="1"/>
  <c r="Q95" s="1"/>
  <c r="I95"/>
  <c r="F87"/>
  <c r="G87"/>
  <c r="H87"/>
  <c r="H97" s="1"/>
  <c r="J87"/>
  <c r="J97" s="1"/>
  <c r="K87"/>
  <c r="L87"/>
  <c r="M87"/>
  <c r="M97" s="1"/>
  <c r="N87"/>
  <c r="N97" s="1"/>
  <c r="O87"/>
  <c r="P87"/>
  <c r="Q87"/>
  <c r="R87"/>
  <c r="R97" s="1"/>
  <c r="E87"/>
  <c r="I89"/>
  <c r="I88"/>
  <c r="I87" s="1"/>
  <c r="F68"/>
  <c r="G68"/>
  <c r="H68"/>
  <c r="J68"/>
  <c r="K68"/>
  <c r="L68"/>
  <c r="N68"/>
  <c r="R68"/>
  <c r="E68"/>
  <c r="M80"/>
  <c r="O80" s="1"/>
  <c r="P80" s="1"/>
  <c r="Q80" s="1"/>
  <c r="I80"/>
  <c r="M81"/>
  <c r="O81" s="1"/>
  <c r="P81" s="1"/>
  <c r="Q81" s="1"/>
  <c r="I81"/>
  <c r="M40"/>
  <c r="O40" s="1"/>
  <c r="P40" s="1"/>
  <c r="Q40" s="1"/>
  <c r="I40"/>
  <c r="M41"/>
  <c r="O41" s="1"/>
  <c r="P41" s="1"/>
  <c r="Q41" s="1"/>
  <c r="I41"/>
  <c r="L14" i="7"/>
  <c r="N14" s="1"/>
  <c r="O14" s="1"/>
  <c r="P14" s="1"/>
  <c r="H14"/>
  <c r="F122" i="1"/>
  <c r="G122"/>
  <c r="H122"/>
  <c r="I122"/>
  <c r="J122"/>
  <c r="K122"/>
  <c r="L122"/>
  <c r="M122"/>
  <c r="N122"/>
  <c r="O122"/>
  <c r="P122"/>
  <c r="Q122"/>
  <c r="E122"/>
  <c r="M132"/>
  <c r="O132" s="1"/>
  <c r="P132" s="1"/>
  <c r="Q132" s="1"/>
  <c r="I132"/>
  <c r="M137"/>
  <c r="O137" s="1"/>
  <c r="P137" s="1"/>
  <c r="Q137" s="1"/>
  <c r="I137"/>
  <c r="M133"/>
  <c r="O133" s="1"/>
  <c r="P133" s="1"/>
  <c r="Q133" s="1"/>
  <c r="I133"/>
  <c r="M134"/>
  <c r="O134" s="1"/>
  <c r="P134" s="1"/>
  <c r="Q134" s="1"/>
  <c r="I134"/>
  <c r="M135"/>
  <c r="O135" s="1"/>
  <c r="P135" s="1"/>
  <c r="Q135" s="1"/>
  <c r="I135"/>
  <c r="M136"/>
  <c r="O136" s="1"/>
  <c r="P136" s="1"/>
  <c r="Q136" s="1"/>
  <c r="I136"/>
  <c r="M130"/>
  <c r="O130" s="1"/>
  <c r="P130" s="1"/>
  <c r="Q130" s="1"/>
  <c r="I130"/>
  <c r="M131"/>
  <c r="O131" s="1"/>
  <c r="P131" s="1"/>
  <c r="Q131" s="1"/>
  <c r="I131"/>
  <c r="M129"/>
  <c r="O129" s="1"/>
  <c r="P129" s="1"/>
  <c r="Q129" s="1"/>
  <c r="I129"/>
  <c r="M138"/>
  <c r="O138" s="1"/>
  <c r="P138" s="1"/>
  <c r="Q138" s="1"/>
  <c r="I138"/>
  <c r="F93"/>
  <c r="G93"/>
  <c r="E93"/>
  <c r="E68"/>
  <c r="E139" s="1"/>
  <c r="F30"/>
  <c r="H17" i="15"/>
  <c r="I17"/>
  <c r="J17"/>
  <c r="K17"/>
  <c r="L17"/>
  <c r="M17"/>
  <c r="N17"/>
  <c r="O17"/>
  <c r="P17"/>
  <c r="Q17"/>
  <c r="R17"/>
  <c r="S17"/>
  <c r="T17"/>
  <c r="G17"/>
  <c r="F17"/>
  <c r="F7"/>
  <c r="G17" i="16"/>
  <c r="H17"/>
  <c r="I17"/>
  <c r="J17"/>
  <c r="K17"/>
  <c r="L17"/>
  <c r="M17"/>
  <c r="N17"/>
  <c r="O17"/>
  <c r="P17"/>
  <c r="Q17"/>
  <c r="R17"/>
  <c r="S17"/>
  <c r="F17"/>
  <c r="G15" i="14"/>
  <c r="H15"/>
  <c r="I15"/>
  <c r="J15"/>
  <c r="K15"/>
  <c r="L15"/>
  <c r="M15"/>
  <c r="N15"/>
  <c r="O15"/>
  <c r="P15"/>
  <c r="Q15"/>
  <c r="R15"/>
  <c r="S15"/>
  <c r="F15"/>
  <c r="S14" i="16"/>
  <c r="R14"/>
  <c r="Q14"/>
  <c r="P14"/>
  <c r="O14"/>
  <c r="N14"/>
  <c r="M14"/>
  <c r="L14"/>
  <c r="K14"/>
  <c r="J14"/>
  <c r="I14"/>
  <c r="H14"/>
  <c r="G14"/>
  <c r="F14"/>
  <c r="S10"/>
  <c r="R10"/>
  <c r="Q10"/>
  <c r="P10"/>
  <c r="O10"/>
  <c r="N10"/>
  <c r="M10"/>
  <c r="L10"/>
  <c r="K10"/>
  <c r="J10"/>
  <c r="I10"/>
  <c r="H10"/>
  <c r="G10"/>
  <c r="F10"/>
  <c r="S7"/>
  <c r="S11" s="1"/>
  <c r="S18" s="1"/>
  <c r="R7"/>
  <c r="R11" s="1"/>
  <c r="R18" s="1"/>
  <c r="Q7"/>
  <c r="Q11" s="1"/>
  <c r="Q18" s="1"/>
  <c r="P7"/>
  <c r="P11" s="1"/>
  <c r="P18" s="1"/>
  <c r="O7"/>
  <c r="O11" s="1"/>
  <c r="O18" s="1"/>
  <c r="N7"/>
  <c r="N11" s="1"/>
  <c r="N18" s="1"/>
  <c r="M7"/>
  <c r="M11" s="1"/>
  <c r="M18" s="1"/>
  <c r="L7"/>
  <c r="L11" s="1"/>
  <c r="L18" s="1"/>
  <c r="K7"/>
  <c r="K11" s="1"/>
  <c r="K18" s="1"/>
  <c r="J7"/>
  <c r="J11" s="1"/>
  <c r="J18" s="1"/>
  <c r="I7"/>
  <c r="I11" s="1"/>
  <c r="I18" s="1"/>
  <c r="H7"/>
  <c r="H11" s="1"/>
  <c r="H18" s="1"/>
  <c r="G7"/>
  <c r="G11" s="1"/>
  <c r="G18" s="1"/>
  <c r="F7"/>
  <c r="F11" s="1"/>
  <c r="F18" s="1"/>
  <c r="T14" i="15"/>
  <c r="S14"/>
  <c r="R14"/>
  <c r="Q14"/>
  <c r="P14"/>
  <c r="O14"/>
  <c r="N14"/>
  <c r="M14"/>
  <c r="L14"/>
  <c r="K14"/>
  <c r="J14"/>
  <c r="I14"/>
  <c r="H14"/>
  <c r="G14"/>
  <c r="F14"/>
  <c r="T10"/>
  <c r="T11" s="1"/>
  <c r="T18" s="1"/>
  <c r="S10"/>
  <c r="R10"/>
  <c r="Q10"/>
  <c r="P10"/>
  <c r="O10"/>
  <c r="N10"/>
  <c r="M10"/>
  <c r="L10"/>
  <c r="K10"/>
  <c r="J10"/>
  <c r="I10"/>
  <c r="H10"/>
  <c r="G10"/>
  <c r="F10"/>
  <c r="F11" s="1"/>
  <c r="T7"/>
  <c r="S7"/>
  <c r="R7"/>
  <c r="Q7"/>
  <c r="P7"/>
  <c r="O7"/>
  <c r="N7"/>
  <c r="M7"/>
  <c r="L7"/>
  <c r="K7"/>
  <c r="J7"/>
  <c r="I7"/>
  <c r="H7"/>
  <c r="G7"/>
  <c r="E16" i="7"/>
  <c r="F16"/>
  <c r="G16"/>
  <c r="I16"/>
  <c r="J16"/>
  <c r="K16"/>
  <c r="M16"/>
  <c r="Q16"/>
  <c r="F25" i="2"/>
  <c r="G25"/>
  <c r="H25"/>
  <c r="J25"/>
  <c r="K25"/>
  <c r="K5" s="1"/>
  <c r="L25"/>
  <c r="M25"/>
  <c r="M5" s="1"/>
  <c r="N25"/>
  <c r="O25"/>
  <c r="P25"/>
  <c r="Q25"/>
  <c r="R25"/>
  <c r="R122" i="1" s="1"/>
  <c r="E25" i="2"/>
  <c r="I7"/>
  <c r="I8"/>
  <c r="I25" s="1"/>
  <c r="I5" s="1"/>
  <c r="I9"/>
  <c r="I10"/>
  <c r="I11"/>
  <c r="I12"/>
  <c r="I13"/>
  <c r="I14"/>
  <c r="I15"/>
  <c r="I16"/>
  <c r="I17"/>
  <c r="I18"/>
  <c r="I19"/>
  <c r="I20"/>
  <c r="I21"/>
  <c r="I22"/>
  <c r="I23"/>
  <c r="I24"/>
  <c r="J5"/>
  <c r="L5"/>
  <c r="N5"/>
  <c r="M121" i="1"/>
  <c r="O121" s="1"/>
  <c r="P121" s="1"/>
  <c r="Q121" s="1"/>
  <c r="I121"/>
  <c r="M120"/>
  <c r="O120" s="1"/>
  <c r="P120" s="1"/>
  <c r="Q120" s="1"/>
  <c r="I120"/>
  <c r="F9" i="4"/>
  <c r="G9"/>
  <c r="H9"/>
  <c r="J9"/>
  <c r="K9"/>
  <c r="L9"/>
  <c r="N9"/>
  <c r="R9"/>
  <c r="Q12" i="14"/>
  <c r="H12"/>
  <c r="Q9"/>
  <c r="M32" i="6"/>
  <c r="O32" s="1"/>
  <c r="P32" s="1"/>
  <c r="Q32" s="1"/>
  <c r="G12" i="14"/>
  <c r="I12"/>
  <c r="J12"/>
  <c r="K12"/>
  <c r="L12"/>
  <c r="M12"/>
  <c r="N12"/>
  <c r="O12"/>
  <c r="P12"/>
  <c r="S12"/>
  <c r="G9"/>
  <c r="H9"/>
  <c r="I9"/>
  <c r="K9"/>
  <c r="L9"/>
  <c r="M9"/>
  <c r="N9"/>
  <c r="O9"/>
  <c r="P9"/>
  <c r="S9"/>
  <c r="J28" i="6"/>
  <c r="N26"/>
  <c r="N22"/>
  <c r="N20"/>
  <c r="N17"/>
  <c r="N16"/>
  <c r="N24"/>
  <c r="M24"/>
  <c r="F18" i="15" l="1"/>
  <c r="J9" i="14"/>
  <c r="I11" i="15"/>
  <c r="I18" s="1"/>
  <c r="M11"/>
  <c r="M18" s="1"/>
  <c r="Q11"/>
  <c r="Q18" s="1"/>
  <c r="J11"/>
  <c r="J18" s="1"/>
  <c r="N11"/>
  <c r="N18" s="1"/>
  <c r="R11"/>
  <c r="R18" s="1"/>
  <c r="H11"/>
  <c r="H18" s="1"/>
  <c r="L11"/>
  <c r="L18" s="1"/>
  <c r="P11"/>
  <c r="P18" s="1"/>
  <c r="G11"/>
  <c r="G18" s="1"/>
  <c r="K11"/>
  <c r="K18" s="1"/>
  <c r="O11"/>
  <c r="O18" s="1"/>
  <c r="S11"/>
  <c r="S18" s="1"/>
  <c r="R9" i="14"/>
  <c r="R12"/>
  <c r="J23" i="6" l="1"/>
  <c r="M7" l="1"/>
  <c r="O7" s="1"/>
  <c r="P7" s="1"/>
  <c r="Q7" s="1"/>
  <c r="M8"/>
  <c r="O8" s="1"/>
  <c r="P8" s="1"/>
  <c r="Q8" s="1"/>
  <c r="M9"/>
  <c r="O9" s="1"/>
  <c r="P9" s="1"/>
  <c r="Q9" s="1"/>
  <c r="M10"/>
  <c r="O10" s="1"/>
  <c r="P10" s="1"/>
  <c r="Q10" s="1"/>
  <c r="M11"/>
  <c r="O11" s="1"/>
  <c r="P11" s="1"/>
  <c r="Q11" s="1"/>
  <c r="M12"/>
  <c r="O12" s="1"/>
  <c r="P12" s="1"/>
  <c r="Q12" s="1"/>
  <c r="M13"/>
  <c r="O13" s="1"/>
  <c r="P13" s="1"/>
  <c r="Q13" s="1"/>
  <c r="M14"/>
  <c r="O14" s="1"/>
  <c r="P14" s="1"/>
  <c r="Q14" s="1"/>
  <c r="M15"/>
  <c r="O15" s="1"/>
  <c r="P15" s="1"/>
  <c r="Q15" s="1"/>
  <c r="M16"/>
  <c r="O16" s="1"/>
  <c r="P16" s="1"/>
  <c r="Q16" s="1"/>
  <c r="M17"/>
  <c r="O17" s="1"/>
  <c r="P17" s="1"/>
  <c r="Q17" s="1"/>
  <c r="M18"/>
  <c r="O18" s="1"/>
  <c r="P18" s="1"/>
  <c r="Q18" s="1"/>
  <c r="M19"/>
  <c r="O19" s="1"/>
  <c r="P19" s="1"/>
  <c r="Q19" s="1"/>
  <c r="M20"/>
  <c r="O20" s="1"/>
  <c r="P20" s="1"/>
  <c r="Q20" s="1"/>
  <c r="M21"/>
  <c r="O21" s="1"/>
  <c r="P21" s="1"/>
  <c r="Q21" s="1"/>
  <c r="M22"/>
  <c r="O22" s="1"/>
  <c r="P22" s="1"/>
  <c r="Q22" s="1"/>
  <c r="M23"/>
  <c r="O24"/>
  <c r="P24" s="1"/>
  <c r="Q24" s="1"/>
  <c r="M25"/>
  <c r="O25" s="1"/>
  <c r="P25" s="1"/>
  <c r="Q25" s="1"/>
  <c r="M26"/>
  <c r="O26" s="1"/>
  <c r="P26" s="1"/>
  <c r="Q26" s="1"/>
  <c r="M27"/>
  <c r="O27" s="1"/>
  <c r="P27" s="1"/>
  <c r="Q27" s="1"/>
  <c r="M28"/>
  <c r="O28" s="1"/>
  <c r="P28" s="1"/>
  <c r="Q28" s="1"/>
  <c r="M29"/>
  <c r="O29" s="1"/>
  <c r="P29" s="1"/>
  <c r="Q29" s="1"/>
  <c r="M30"/>
  <c r="O30" s="1"/>
  <c r="P30" s="1"/>
  <c r="Q30" s="1"/>
  <c r="M31"/>
  <c r="O31" s="1"/>
  <c r="P31" s="1"/>
  <c r="Q31" s="1"/>
  <c r="M6"/>
  <c r="R83" i="3"/>
  <c r="R47"/>
  <c r="R37"/>
  <c r="R35"/>
  <c r="R30"/>
  <c r="L30"/>
  <c r="N30"/>
  <c r="R25"/>
  <c r="R13"/>
  <c r="R6" s="1"/>
  <c r="R68" i="1"/>
  <c r="R139" s="1"/>
  <c r="F68"/>
  <c r="F139" s="1"/>
  <c r="G68"/>
  <c r="G139" s="1"/>
  <c r="H68"/>
  <c r="J68"/>
  <c r="K68"/>
  <c r="L68"/>
  <c r="L139" s="1"/>
  <c r="N68"/>
  <c r="M79"/>
  <c r="O79" s="1"/>
  <c r="P79" s="1"/>
  <c r="Q79" s="1"/>
  <c r="I79"/>
  <c r="P128"/>
  <c r="Q128" s="1"/>
  <c r="M128"/>
  <c r="I128"/>
  <c r="P127"/>
  <c r="Q127" s="1"/>
  <c r="M127"/>
  <c r="I127"/>
  <c r="O6" i="6" l="1"/>
  <c r="N23"/>
  <c r="P6" l="1"/>
  <c r="O23"/>
  <c r="P23" s="1"/>
  <c r="Q23" s="1"/>
  <c r="J90" i="3"/>
  <c r="M90" s="1"/>
  <c r="O90" s="1"/>
  <c r="P90" s="1"/>
  <c r="Q90" s="1"/>
  <c r="M126" i="1"/>
  <c r="O126" s="1"/>
  <c r="P126" s="1"/>
  <c r="Q126" s="1"/>
  <c r="I126"/>
  <c r="M125"/>
  <c r="O125" s="1"/>
  <c r="P125" s="1"/>
  <c r="Q125" s="1"/>
  <c r="I125"/>
  <c r="M124"/>
  <c r="O124" s="1"/>
  <c r="P124" s="1"/>
  <c r="Q124" s="1"/>
  <c r="I124"/>
  <c r="M123"/>
  <c r="O123" s="1"/>
  <c r="P123" s="1"/>
  <c r="Q123" s="1"/>
  <c r="I123"/>
  <c r="M86" i="3"/>
  <c r="N83"/>
  <c r="L83"/>
  <c r="K83"/>
  <c r="J83"/>
  <c r="F83"/>
  <c r="G83"/>
  <c r="H83"/>
  <c r="E83"/>
  <c r="N54"/>
  <c r="N50"/>
  <c r="L5" i="7"/>
  <c r="L6"/>
  <c r="N6" s="1"/>
  <c r="O6" s="1"/>
  <c r="P6" s="1"/>
  <c r="L7"/>
  <c r="N7" s="1"/>
  <c r="O7" s="1"/>
  <c r="P7" s="1"/>
  <c r="L8"/>
  <c r="N8" s="1"/>
  <c r="O8" s="1"/>
  <c r="P8" s="1"/>
  <c r="L9"/>
  <c r="N9" s="1"/>
  <c r="O9" s="1"/>
  <c r="P9" s="1"/>
  <c r="L10"/>
  <c r="N10" s="1"/>
  <c r="O10" s="1"/>
  <c r="P10" s="1"/>
  <c r="L11"/>
  <c r="N11" s="1"/>
  <c r="O11" s="1"/>
  <c r="P11" s="1"/>
  <c r="L12"/>
  <c r="N12" s="1"/>
  <c r="O12" s="1"/>
  <c r="P12" s="1"/>
  <c r="L13"/>
  <c r="N13" s="1"/>
  <c r="O13" s="1"/>
  <c r="P13" s="1"/>
  <c r="L15"/>
  <c r="N15" s="1"/>
  <c r="O15" s="1"/>
  <c r="P15" s="1"/>
  <c r="M7" i="4"/>
  <c r="O7" s="1"/>
  <c r="P7" s="1"/>
  <c r="Q7" s="1"/>
  <c r="M8"/>
  <c r="O8" s="1"/>
  <c r="P8" s="1"/>
  <c r="Q8" s="1"/>
  <c r="M6"/>
  <c r="L47" i="3"/>
  <c r="K47"/>
  <c r="F47"/>
  <c r="G47"/>
  <c r="H47"/>
  <c r="E47"/>
  <c r="N37"/>
  <c r="L37"/>
  <c r="K37"/>
  <c r="J37"/>
  <c r="F37"/>
  <c r="G37"/>
  <c r="H37"/>
  <c r="E37"/>
  <c r="N35"/>
  <c r="L35"/>
  <c r="K35"/>
  <c r="J35"/>
  <c r="F35"/>
  <c r="G35"/>
  <c r="H35"/>
  <c r="E35"/>
  <c r="K30"/>
  <c r="J30"/>
  <c r="F30"/>
  <c r="G30"/>
  <c r="H30"/>
  <c r="E30"/>
  <c r="N25"/>
  <c r="L25"/>
  <c r="K25"/>
  <c r="J25"/>
  <c r="F25"/>
  <c r="F97" s="1"/>
  <c r="G25"/>
  <c r="G97" s="1"/>
  <c r="H25"/>
  <c r="E25"/>
  <c r="E97" s="1"/>
  <c r="N21"/>
  <c r="N6" s="1"/>
  <c r="H6"/>
  <c r="G6"/>
  <c r="F6"/>
  <c r="E6"/>
  <c r="K6"/>
  <c r="L6"/>
  <c r="M7"/>
  <c r="O7" s="1"/>
  <c r="P7" s="1"/>
  <c r="Q7" s="1"/>
  <c r="M8"/>
  <c r="O8" s="1"/>
  <c r="P8" s="1"/>
  <c r="Q8" s="1"/>
  <c r="M9"/>
  <c r="O9" s="1"/>
  <c r="P9" s="1"/>
  <c r="Q9" s="1"/>
  <c r="M10"/>
  <c r="O10" s="1"/>
  <c r="P10" s="1"/>
  <c r="Q10" s="1"/>
  <c r="M11"/>
  <c r="O11" s="1"/>
  <c r="P11" s="1"/>
  <c r="Q11" s="1"/>
  <c r="M12"/>
  <c r="O12" s="1"/>
  <c r="P12" s="1"/>
  <c r="Q12" s="1"/>
  <c r="M13"/>
  <c r="O13" s="1"/>
  <c r="P13" s="1"/>
  <c r="Q13" s="1"/>
  <c r="M14"/>
  <c r="O14" s="1"/>
  <c r="P14" s="1"/>
  <c r="Q14" s="1"/>
  <c r="M15"/>
  <c r="O15" s="1"/>
  <c r="P15" s="1"/>
  <c r="Q15" s="1"/>
  <c r="M16"/>
  <c r="O16" s="1"/>
  <c r="P16" s="1"/>
  <c r="Q16" s="1"/>
  <c r="M17"/>
  <c r="O17" s="1"/>
  <c r="P17" s="1"/>
  <c r="Q17" s="1"/>
  <c r="M18"/>
  <c r="O18" s="1"/>
  <c r="P18" s="1"/>
  <c r="Q18" s="1"/>
  <c r="M19"/>
  <c r="O19" s="1"/>
  <c r="P19" s="1"/>
  <c r="Q19" s="1"/>
  <c r="M20"/>
  <c r="O20" s="1"/>
  <c r="P20" s="1"/>
  <c r="Q20" s="1"/>
  <c r="M21"/>
  <c r="M22"/>
  <c r="O22" s="1"/>
  <c r="P22" s="1"/>
  <c r="Q22" s="1"/>
  <c r="M23"/>
  <c r="O23" s="1"/>
  <c r="P23" s="1"/>
  <c r="Q23" s="1"/>
  <c r="M24"/>
  <c r="O24" s="1"/>
  <c r="P24" s="1"/>
  <c r="Q24" s="1"/>
  <c r="M26"/>
  <c r="O26" s="1"/>
  <c r="P26" s="1"/>
  <c r="Q26" s="1"/>
  <c r="M27"/>
  <c r="O27" s="1"/>
  <c r="P27" s="1"/>
  <c r="Q27" s="1"/>
  <c r="M28"/>
  <c r="O28" s="1"/>
  <c r="P28" s="1"/>
  <c r="Q28" s="1"/>
  <c r="M29"/>
  <c r="O29" s="1"/>
  <c r="P29" s="1"/>
  <c r="Q29" s="1"/>
  <c r="M31"/>
  <c r="O31" s="1"/>
  <c r="P31" s="1"/>
  <c r="Q31" s="1"/>
  <c r="M32"/>
  <c r="O32" s="1"/>
  <c r="P32" s="1"/>
  <c r="Q32" s="1"/>
  <c r="M33"/>
  <c r="O33" s="1"/>
  <c r="P33" s="1"/>
  <c r="Q33" s="1"/>
  <c r="M34"/>
  <c r="O34" s="1"/>
  <c r="P34" s="1"/>
  <c r="Q34" s="1"/>
  <c r="M36"/>
  <c r="O36" s="1"/>
  <c r="P36" s="1"/>
  <c r="Q36" s="1"/>
  <c r="M38"/>
  <c r="O38" s="1"/>
  <c r="P38" s="1"/>
  <c r="Q38" s="1"/>
  <c r="M39"/>
  <c r="O39" s="1"/>
  <c r="P39" s="1"/>
  <c r="Q39" s="1"/>
  <c r="M42"/>
  <c r="O42" s="1"/>
  <c r="P42" s="1"/>
  <c r="Q42" s="1"/>
  <c r="M43"/>
  <c r="O43" s="1"/>
  <c r="P43" s="1"/>
  <c r="Q43" s="1"/>
  <c r="M44"/>
  <c r="O44" s="1"/>
  <c r="P44" s="1"/>
  <c r="Q44" s="1"/>
  <c r="M45"/>
  <c r="O45" s="1"/>
  <c r="P45" s="1"/>
  <c r="Q45" s="1"/>
  <c r="M46"/>
  <c r="O46" s="1"/>
  <c r="P46" s="1"/>
  <c r="Q46" s="1"/>
  <c r="M48"/>
  <c r="O48" s="1"/>
  <c r="P48" s="1"/>
  <c r="Q48" s="1"/>
  <c r="M49"/>
  <c r="O49" s="1"/>
  <c r="P49" s="1"/>
  <c r="Q49" s="1"/>
  <c r="M51"/>
  <c r="O51" s="1"/>
  <c r="P51" s="1"/>
  <c r="Q51" s="1"/>
  <c r="M52"/>
  <c r="O52" s="1"/>
  <c r="P52" s="1"/>
  <c r="Q52" s="1"/>
  <c r="M53"/>
  <c r="M54"/>
  <c r="M55"/>
  <c r="O55" s="1"/>
  <c r="P55" s="1"/>
  <c r="Q55" s="1"/>
  <c r="M56"/>
  <c r="O56" s="1"/>
  <c r="P56" s="1"/>
  <c r="Q56" s="1"/>
  <c r="M57"/>
  <c r="O57" s="1"/>
  <c r="P57" s="1"/>
  <c r="Q57" s="1"/>
  <c r="M58"/>
  <c r="O58" s="1"/>
  <c r="P58" s="1"/>
  <c r="Q58" s="1"/>
  <c r="M59"/>
  <c r="O59" s="1"/>
  <c r="P59" s="1"/>
  <c r="Q59" s="1"/>
  <c r="M60"/>
  <c r="O60" s="1"/>
  <c r="P60" s="1"/>
  <c r="Q60" s="1"/>
  <c r="M61"/>
  <c r="O61" s="1"/>
  <c r="P61" s="1"/>
  <c r="Q61" s="1"/>
  <c r="M62"/>
  <c r="O62" s="1"/>
  <c r="P62" s="1"/>
  <c r="Q62" s="1"/>
  <c r="M63"/>
  <c r="O63" s="1"/>
  <c r="P63" s="1"/>
  <c r="Q63" s="1"/>
  <c r="M64"/>
  <c r="O64" s="1"/>
  <c r="P64" s="1"/>
  <c r="Q64" s="1"/>
  <c r="M65"/>
  <c r="O65" s="1"/>
  <c r="P65" s="1"/>
  <c r="Q65" s="1"/>
  <c r="M66"/>
  <c r="O66" s="1"/>
  <c r="P66" s="1"/>
  <c r="Q66" s="1"/>
  <c r="M67"/>
  <c r="O67" s="1"/>
  <c r="P67" s="1"/>
  <c r="Q67" s="1"/>
  <c r="M69"/>
  <c r="M70"/>
  <c r="O70" s="1"/>
  <c r="P70" s="1"/>
  <c r="Q70" s="1"/>
  <c r="M71"/>
  <c r="O71" s="1"/>
  <c r="P71" s="1"/>
  <c r="Q71" s="1"/>
  <c r="M72"/>
  <c r="O72" s="1"/>
  <c r="P72" s="1"/>
  <c r="Q72" s="1"/>
  <c r="M73"/>
  <c r="O73" s="1"/>
  <c r="P73" s="1"/>
  <c r="Q73" s="1"/>
  <c r="M74"/>
  <c r="O74" s="1"/>
  <c r="P74" s="1"/>
  <c r="Q74" s="1"/>
  <c r="M75"/>
  <c r="O75" s="1"/>
  <c r="P75" s="1"/>
  <c r="Q75" s="1"/>
  <c r="M76"/>
  <c r="O76" s="1"/>
  <c r="P76" s="1"/>
  <c r="Q76" s="1"/>
  <c r="M77"/>
  <c r="O77" s="1"/>
  <c r="P77" s="1"/>
  <c r="Q77" s="1"/>
  <c r="M78"/>
  <c r="O78" s="1"/>
  <c r="P78" s="1"/>
  <c r="Q78" s="1"/>
  <c r="M79"/>
  <c r="O79" s="1"/>
  <c r="P79" s="1"/>
  <c r="Q79" s="1"/>
  <c r="M82"/>
  <c r="O82" s="1"/>
  <c r="P82" s="1"/>
  <c r="Q82" s="1"/>
  <c r="M84"/>
  <c r="O84" s="1"/>
  <c r="P84" s="1"/>
  <c r="Q84" s="1"/>
  <c r="M85"/>
  <c r="O85" s="1"/>
  <c r="P85" s="1"/>
  <c r="Q85" s="1"/>
  <c r="O86"/>
  <c r="P86" s="1"/>
  <c r="Q86" s="1"/>
  <c r="M91"/>
  <c r="O91" s="1"/>
  <c r="P91" s="1"/>
  <c r="Q91" s="1"/>
  <c r="M92"/>
  <c r="O92" s="1"/>
  <c r="P92" s="1"/>
  <c r="Q92" s="1"/>
  <c r="M93"/>
  <c r="O93" s="1"/>
  <c r="P93" s="1"/>
  <c r="Q93" s="1"/>
  <c r="M94"/>
  <c r="O94" s="1"/>
  <c r="P94" s="1"/>
  <c r="Q94" s="1"/>
  <c r="M96"/>
  <c r="O96" s="1"/>
  <c r="P96" s="1"/>
  <c r="Q96" s="1"/>
  <c r="M118" i="1"/>
  <c r="O118" s="1"/>
  <c r="P118" s="1"/>
  <c r="Q118" s="1"/>
  <c r="I118"/>
  <c r="M115"/>
  <c r="M9" i="4" l="1"/>
  <c r="O69" i="3"/>
  <c r="M68"/>
  <c r="L16" i="7"/>
  <c r="N5"/>
  <c r="N16" s="1"/>
  <c r="Q6" i="6"/>
  <c r="O6" i="4"/>
  <c r="M25" i="3"/>
  <c r="O25" s="1"/>
  <c r="P25" s="1"/>
  <c r="Q25" s="1"/>
  <c r="Q97" s="1"/>
  <c r="O21"/>
  <c r="P21" s="1"/>
  <c r="Q21" s="1"/>
  <c r="M35"/>
  <c r="O35" s="1"/>
  <c r="P35" s="1"/>
  <c r="Q35" s="1"/>
  <c r="M37"/>
  <c r="O37" s="1"/>
  <c r="P37" s="1"/>
  <c r="Q37" s="1"/>
  <c r="M83"/>
  <c r="O83" s="1"/>
  <c r="P83" s="1"/>
  <c r="Q83" s="1"/>
  <c r="M30"/>
  <c r="O30" s="1"/>
  <c r="O54"/>
  <c r="P54" s="1"/>
  <c r="Q54" s="1"/>
  <c r="M89" i="1"/>
  <c r="K66"/>
  <c r="K139" s="1"/>
  <c r="M50"/>
  <c r="O50" s="1"/>
  <c r="P50" s="1"/>
  <c r="Q50" s="1"/>
  <c r="N33"/>
  <c r="N32"/>
  <c r="N31"/>
  <c r="M7"/>
  <c r="O7" s="1"/>
  <c r="P7" s="1"/>
  <c r="Q7" s="1"/>
  <c r="M8"/>
  <c r="O8" s="1"/>
  <c r="P8" s="1"/>
  <c r="Q8" s="1"/>
  <c r="M9"/>
  <c r="O9" s="1"/>
  <c r="P9" s="1"/>
  <c r="Q9" s="1"/>
  <c r="M10"/>
  <c r="O10" s="1"/>
  <c r="P10" s="1"/>
  <c r="Q10" s="1"/>
  <c r="M11"/>
  <c r="O11" s="1"/>
  <c r="P11" s="1"/>
  <c r="Q11" s="1"/>
  <c r="M12"/>
  <c r="O12" s="1"/>
  <c r="P12" s="1"/>
  <c r="Q12" s="1"/>
  <c r="M13"/>
  <c r="O13" s="1"/>
  <c r="P13" s="1"/>
  <c r="Q13" s="1"/>
  <c r="M14"/>
  <c r="O14" s="1"/>
  <c r="P14" s="1"/>
  <c r="Q14" s="1"/>
  <c r="M15"/>
  <c r="O15" s="1"/>
  <c r="P15" s="1"/>
  <c r="Q15" s="1"/>
  <c r="M16"/>
  <c r="O16" s="1"/>
  <c r="P16" s="1"/>
  <c r="Q16" s="1"/>
  <c r="M17"/>
  <c r="M18"/>
  <c r="O18" s="1"/>
  <c r="M19"/>
  <c r="O19" s="1"/>
  <c r="P19" s="1"/>
  <c r="Q19" s="1"/>
  <c r="M20"/>
  <c r="M21"/>
  <c r="O21" s="1"/>
  <c r="P21" s="1"/>
  <c r="Q21" s="1"/>
  <c r="M22"/>
  <c r="O22" s="1"/>
  <c r="P22" s="1"/>
  <c r="Q22" s="1"/>
  <c r="M23"/>
  <c r="O23" s="1"/>
  <c r="P23" s="1"/>
  <c r="Q23" s="1"/>
  <c r="M24"/>
  <c r="O24" s="1"/>
  <c r="P24" s="1"/>
  <c r="Q24" s="1"/>
  <c r="M25"/>
  <c r="O25" s="1"/>
  <c r="P25" s="1"/>
  <c r="Q25" s="1"/>
  <c r="M26"/>
  <c r="O26" s="1"/>
  <c r="P26" s="1"/>
  <c r="Q26" s="1"/>
  <c r="M27"/>
  <c r="O27" s="1"/>
  <c r="P27" s="1"/>
  <c r="Q27" s="1"/>
  <c r="M28"/>
  <c r="O28" s="1"/>
  <c r="P28" s="1"/>
  <c r="Q28" s="1"/>
  <c r="M29"/>
  <c r="O29" s="1"/>
  <c r="P29" s="1"/>
  <c r="Q29" s="1"/>
  <c r="M31"/>
  <c r="M32"/>
  <c r="O32" s="1"/>
  <c r="P32" s="1"/>
  <c r="Q32" s="1"/>
  <c r="M33"/>
  <c r="M34"/>
  <c r="M35"/>
  <c r="O35" s="1"/>
  <c r="P35" s="1"/>
  <c r="Q35" s="1"/>
  <c r="M36"/>
  <c r="P36" s="1"/>
  <c r="Q36" s="1"/>
  <c r="M37"/>
  <c r="O37" s="1"/>
  <c r="P37" s="1"/>
  <c r="Q37" s="1"/>
  <c r="M38"/>
  <c r="O38" s="1"/>
  <c r="P38" s="1"/>
  <c r="Q38" s="1"/>
  <c r="M39"/>
  <c r="O39" s="1"/>
  <c r="P39" s="1"/>
  <c r="Q39" s="1"/>
  <c r="M40"/>
  <c r="O40" s="1"/>
  <c r="P40" s="1"/>
  <c r="Q40" s="1"/>
  <c r="M41"/>
  <c r="O41" s="1"/>
  <c r="P41" s="1"/>
  <c r="Q41" s="1"/>
  <c r="M42"/>
  <c r="O42" s="1"/>
  <c r="P42" s="1"/>
  <c r="Q42" s="1"/>
  <c r="M43"/>
  <c r="O43" s="1"/>
  <c r="P43" s="1"/>
  <c r="Q43" s="1"/>
  <c r="M44"/>
  <c r="O44" s="1"/>
  <c r="P44" s="1"/>
  <c r="Q44" s="1"/>
  <c r="M45"/>
  <c r="O45" s="1"/>
  <c r="P45" s="1"/>
  <c r="Q45" s="1"/>
  <c r="M46"/>
  <c r="M47"/>
  <c r="O47" s="1"/>
  <c r="P47" s="1"/>
  <c r="Q47" s="1"/>
  <c r="M48"/>
  <c r="O48" s="1"/>
  <c r="P48" s="1"/>
  <c r="Q48" s="1"/>
  <c r="M49"/>
  <c r="O49" s="1"/>
  <c r="P49" s="1"/>
  <c r="Q49" s="1"/>
  <c r="M51"/>
  <c r="O51" s="1"/>
  <c r="P51" s="1"/>
  <c r="Q51" s="1"/>
  <c r="M52"/>
  <c r="O52" s="1"/>
  <c r="P52" s="1"/>
  <c r="Q52" s="1"/>
  <c r="M53"/>
  <c r="O53" s="1"/>
  <c r="P53" s="1"/>
  <c r="Q53" s="1"/>
  <c r="M54"/>
  <c r="O54" s="1"/>
  <c r="P54" s="1"/>
  <c r="Q54" s="1"/>
  <c r="M55"/>
  <c r="O55" s="1"/>
  <c r="P55" s="1"/>
  <c r="Q55" s="1"/>
  <c r="M56"/>
  <c r="O56" s="1"/>
  <c r="P56" s="1"/>
  <c r="Q56" s="1"/>
  <c r="M57"/>
  <c r="O57" s="1"/>
  <c r="P57" s="1"/>
  <c r="Q57" s="1"/>
  <c r="M58"/>
  <c r="O58" s="1"/>
  <c r="P58" s="1"/>
  <c r="Q58" s="1"/>
  <c r="M59"/>
  <c r="O59" s="1"/>
  <c r="P59" s="1"/>
  <c r="Q59" s="1"/>
  <c r="M60"/>
  <c r="O60" s="1"/>
  <c r="P60" s="1"/>
  <c r="Q60" s="1"/>
  <c r="M61"/>
  <c r="O61" s="1"/>
  <c r="P61" s="1"/>
  <c r="Q61" s="1"/>
  <c r="M62"/>
  <c r="O62" s="1"/>
  <c r="P62" s="1"/>
  <c r="Q62" s="1"/>
  <c r="M63"/>
  <c r="O63" s="1"/>
  <c r="P63" s="1"/>
  <c r="Q63" s="1"/>
  <c r="M64"/>
  <c r="O64" s="1"/>
  <c r="P64" s="1"/>
  <c r="Q64" s="1"/>
  <c r="M65"/>
  <c r="O65" s="1"/>
  <c r="P65" s="1"/>
  <c r="Q65" s="1"/>
  <c r="M66"/>
  <c r="O66" s="1"/>
  <c r="P66" s="1"/>
  <c r="Q66" s="1"/>
  <c r="M67"/>
  <c r="N67" s="1"/>
  <c r="N139" s="1"/>
  <c r="M69"/>
  <c r="M70"/>
  <c r="O70" s="1"/>
  <c r="P70" s="1"/>
  <c r="Q70" s="1"/>
  <c r="M71"/>
  <c r="O71" s="1"/>
  <c r="P71" s="1"/>
  <c r="Q71" s="1"/>
  <c r="M72"/>
  <c r="O72" s="1"/>
  <c r="P72" s="1"/>
  <c r="Q72" s="1"/>
  <c r="M73"/>
  <c r="O73" s="1"/>
  <c r="P73" s="1"/>
  <c r="Q73" s="1"/>
  <c r="M74"/>
  <c r="O74" s="1"/>
  <c r="P74" s="1"/>
  <c r="Q74" s="1"/>
  <c r="M75"/>
  <c r="O75" s="1"/>
  <c r="P75" s="1"/>
  <c r="Q75" s="1"/>
  <c r="M76"/>
  <c r="O76" s="1"/>
  <c r="P76" s="1"/>
  <c r="Q76" s="1"/>
  <c r="M77"/>
  <c r="O77" s="1"/>
  <c r="P77" s="1"/>
  <c r="Q77" s="1"/>
  <c r="M78"/>
  <c r="O78" s="1"/>
  <c r="P78" s="1"/>
  <c r="Q78" s="1"/>
  <c r="M80"/>
  <c r="M81"/>
  <c r="O81" s="1"/>
  <c r="P81" s="1"/>
  <c r="Q81" s="1"/>
  <c r="M82"/>
  <c r="O82" s="1"/>
  <c r="P82" s="1"/>
  <c r="Q82" s="1"/>
  <c r="M83"/>
  <c r="O83" s="1"/>
  <c r="P83" s="1"/>
  <c r="Q83" s="1"/>
  <c r="M84"/>
  <c r="O84" s="1"/>
  <c r="P84" s="1"/>
  <c r="Q84" s="1"/>
  <c r="M85"/>
  <c r="O85" s="1"/>
  <c r="P85" s="1"/>
  <c r="Q85" s="1"/>
  <c r="M86"/>
  <c r="O86" s="1"/>
  <c r="P86" s="1"/>
  <c r="Q86" s="1"/>
  <c r="M87"/>
  <c r="O87" s="1"/>
  <c r="P87" s="1"/>
  <c r="Q87" s="1"/>
  <c r="M88"/>
  <c r="O88" s="1"/>
  <c r="P88" s="1"/>
  <c r="Q88" s="1"/>
  <c r="O89"/>
  <c r="P89" s="1"/>
  <c r="Q89" s="1"/>
  <c r="M90"/>
  <c r="O90" s="1"/>
  <c r="P90" s="1"/>
  <c r="Q90" s="1"/>
  <c r="M91"/>
  <c r="O91" s="1"/>
  <c r="P91" s="1"/>
  <c r="Q91" s="1"/>
  <c r="M92"/>
  <c r="O92" s="1"/>
  <c r="P92" s="1"/>
  <c r="Q92" s="1"/>
  <c r="M93"/>
  <c r="O93" s="1"/>
  <c r="M94"/>
  <c r="O94" s="1"/>
  <c r="P94" s="1"/>
  <c r="Q94" s="1"/>
  <c r="M95"/>
  <c r="O95" s="1"/>
  <c r="P95" s="1"/>
  <c r="Q95" s="1"/>
  <c r="M96"/>
  <c r="M97"/>
  <c r="O97" s="1"/>
  <c r="P97" s="1"/>
  <c r="Q97" s="1"/>
  <c r="M98"/>
  <c r="O98" s="1"/>
  <c r="P98" s="1"/>
  <c r="Q98" s="1"/>
  <c r="M99"/>
  <c r="O99" s="1"/>
  <c r="P99" s="1"/>
  <c r="Q99" s="1"/>
  <c r="M100"/>
  <c r="O100" s="1"/>
  <c r="P100" s="1"/>
  <c r="Q100" s="1"/>
  <c r="M101"/>
  <c r="O101" s="1"/>
  <c r="P101" s="1"/>
  <c r="Q101" s="1"/>
  <c r="M102"/>
  <c r="O102" s="1"/>
  <c r="P102" s="1"/>
  <c r="Q102" s="1"/>
  <c r="M103"/>
  <c r="O103" s="1"/>
  <c r="P103" s="1"/>
  <c r="Q103" s="1"/>
  <c r="M104"/>
  <c r="M105"/>
  <c r="O105" s="1"/>
  <c r="P105" s="1"/>
  <c r="Q105" s="1"/>
  <c r="M106"/>
  <c r="O106" s="1"/>
  <c r="P106" s="1"/>
  <c r="Q106" s="1"/>
  <c r="M107"/>
  <c r="O107" s="1"/>
  <c r="P107" s="1"/>
  <c r="Q107" s="1"/>
  <c r="M108"/>
  <c r="O108" s="1"/>
  <c r="P108" s="1"/>
  <c r="Q108" s="1"/>
  <c r="M109"/>
  <c r="O109" s="1"/>
  <c r="P109" s="1"/>
  <c r="Q109" s="1"/>
  <c r="M110"/>
  <c r="O110" s="1"/>
  <c r="P110" s="1"/>
  <c r="Q110" s="1"/>
  <c r="M111"/>
  <c r="O111" s="1"/>
  <c r="P111" s="1"/>
  <c r="Q111" s="1"/>
  <c r="M112"/>
  <c r="O112" s="1"/>
  <c r="P112" s="1"/>
  <c r="Q112" s="1"/>
  <c r="M113"/>
  <c r="O113" s="1"/>
  <c r="P113" s="1"/>
  <c r="Q113" s="1"/>
  <c r="M114"/>
  <c r="O114" s="1"/>
  <c r="P114" s="1"/>
  <c r="Q114" s="1"/>
  <c r="O115"/>
  <c r="P115" s="1"/>
  <c r="Q115" s="1"/>
  <c r="M116"/>
  <c r="O116" s="1"/>
  <c r="P116" s="1"/>
  <c r="Q116" s="1"/>
  <c r="M117"/>
  <c r="O117" s="1"/>
  <c r="P117" s="1"/>
  <c r="Q117" s="1"/>
  <c r="M119"/>
  <c r="O119" s="1"/>
  <c r="P119" s="1"/>
  <c r="Q119" s="1"/>
  <c r="M6"/>
  <c r="P69" i="3" l="1"/>
  <c r="O68"/>
  <c r="O5" i="7"/>
  <c r="O16" s="1"/>
  <c r="O9" i="4"/>
  <c r="P6"/>
  <c r="O80" i="1"/>
  <c r="O20"/>
  <c r="O96"/>
  <c r="O34"/>
  <c r="O6"/>
  <c r="O33"/>
  <c r="P33" s="1"/>
  <c r="Q33" s="1"/>
  <c r="O31"/>
  <c r="P31" s="1"/>
  <c r="Q31" s="1"/>
  <c r="O69"/>
  <c r="M68"/>
  <c r="O67"/>
  <c r="P67" s="1"/>
  <c r="Q67" s="1"/>
  <c r="O17"/>
  <c r="P17" s="1"/>
  <c r="Q17" s="1"/>
  <c r="O46"/>
  <c r="P46" s="1"/>
  <c r="Q46" s="1"/>
  <c r="O104"/>
  <c r="P104" s="1"/>
  <c r="Q104" s="1"/>
  <c r="H5" i="7"/>
  <c r="H6"/>
  <c r="H7"/>
  <c r="H8"/>
  <c r="H9"/>
  <c r="H10"/>
  <c r="H11"/>
  <c r="H12"/>
  <c r="H13"/>
  <c r="H15"/>
  <c r="Q69" i="3" l="1"/>
  <c r="Q68" s="1"/>
  <c r="P68"/>
  <c r="H16" i="7"/>
  <c r="P5"/>
  <c r="P16" s="1"/>
  <c r="Q6" i="4"/>
  <c r="Q9" s="1"/>
  <c r="P9"/>
  <c r="P96" i="1"/>
  <c r="P80"/>
  <c r="P6"/>
  <c r="P34"/>
  <c r="P20"/>
  <c r="P69"/>
  <c r="O68"/>
  <c r="P30" i="3"/>
  <c r="Q30" s="1"/>
  <c r="I7" i="4"/>
  <c r="I8"/>
  <c r="I6"/>
  <c r="I9" l="1"/>
  <c r="Q96" i="1"/>
  <c r="Q6"/>
  <c r="Q80"/>
  <c r="Q20"/>
  <c r="Q34"/>
  <c r="Q69"/>
  <c r="Q68" s="1"/>
  <c r="P68"/>
  <c r="I7" i="3"/>
  <c r="I8"/>
  <c r="I9"/>
  <c r="I10"/>
  <c r="I11"/>
  <c r="I12"/>
  <c r="I13"/>
  <c r="I14"/>
  <c r="I15"/>
  <c r="I16"/>
  <c r="I17"/>
  <c r="I18"/>
  <c r="I19"/>
  <c r="I20"/>
  <c r="I21"/>
  <c r="I22"/>
  <c r="I23"/>
  <c r="I24"/>
  <c r="I26"/>
  <c r="I27"/>
  <c r="I28"/>
  <c r="I29"/>
  <c r="I30"/>
  <c r="I31"/>
  <c r="I32"/>
  <c r="I33"/>
  <c r="I34"/>
  <c r="I35"/>
  <c r="I36"/>
  <c r="I37"/>
  <c r="I38"/>
  <c r="I39"/>
  <c r="I42"/>
  <c r="I43"/>
  <c r="I44"/>
  <c r="I45"/>
  <c r="I46"/>
  <c r="I47"/>
  <c r="I48"/>
  <c r="I49"/>
  <c r="I50"/>
  <c r="I51"/>
  <c r="I52"/>
  <c r="I53"/>
  <c r="I54"/>
  <c r="I55"/>
  <c r="I56"/>
  <c r="I57"/>
  <c r="I58"/>
  <c r="I59"/>
  <c r="I60"/>
  <c r="I61"/>
  <c r="I62"/>
  <c r="I63"/>
  <c r="I64"/>
  <c r="I65"/>
  <c r="I66"/>
  <c r="I67"/>
  <c r="I69"/>
  <c r="I70"/>
  <c r="I71"/>
  <c r="I72"/>
  <c r="I73"/>
  <c r="I74"/>
  <c r="I75"/>
  <c r="I76"/>
  <c r="I77"/>
  <c r="I78"/>
  <c r="I79"/>
  <c r="I82"/>
  <c r="I83"/>
  <c r="I84"/>
  <c r="I85"/>
  <c r="I86"/>
  <c r="I90"/>
  <c r="I91"/>
  <c r="I92"/>
  <c r="I93"/>
  <c r="I94"/>
  <c r="I96"/>
  <c r="I6"/>
  <c r="I68" l="1"/>
  <c r="I25"/>
  <c r="I97" s="1"/>
  <c r="I119" i="1"/>
  <c r="I117"/>
  <c r="I116"/>
  <c r="I115"/>
  <c r="I114"/>
  <c r="I6" i="6" l="1"/>
  <c r="J6" i="3"/>
  <c r="M6" l="1"/>
  <c r="O6" s="1"/>
  <c r="J47"/>
  <c r="M47" s="1"/>
  <c r="M50"/>
  <c r="O50" s="1"/>
  <c r="P50" s="1"/>
  <c r="Q50" s="1"/>
  <c r="O5" i="2"/>
  <c r="P5"/>
  <c r="Q5"/>
  <c r="R5"/>
  <c r="P6" i="3" l="1"/>
  <c r="H30" i="1"/>
  <c r="J30"/>
  <c r="J139" s="1"/>
  <c r="I95"/>
  <c r="I96"/>
  <c r="I97"/>
  <c r="I98"/>
  <c r="I99"/>
  <c r="I100"/>
  <c r="I101"/>
  <c r="I102"/>
  <c r="I103"/>
  <c r="I104"/>
  <c r="I105"/>
  <c r="I106"/>
  <c r="I107"/>
  <c r="I108"/>
  <c r="I109"/>
  <c r="I110"/>
  <c r="I111"/>
  <c r="I112"/>
  <c r="I113"/>
  <c r="I94"/>
  <c r="H93"/>
  <c r="I70"/>
  <c r="I71"/>
  <c r="I72"/>
  <c r="I73"/>
  <c r="I74"/>
  <c r="I75"/>
  <c r="I76"/>
  <c r="I77"/>
  <c r="I78"/>
  <c r="I80"/>
  <c r="I81"/>
  <c r="I82"/>
  <c r="I83"/>
  <c r="I84"/>
  <c r="I85"/>
  <c r="I86"/>
  <c r="I87"/>
  <c r="I88"/>
  <c r="I89"/>
  <c r="I90"/>
  <c r="I91"/>
  <c r="I92"/>
  <c r="I69"/>
  <c r="I32"/>
  <c r="I33"/>
  <c r="I34"/>
  <c r="I35"/>
  <c r="I36"/>
  <c r="I37"/>
  <c r="I38"/>
  <c r="I39"/>
  <c r="I40"/>
  <c r="I41"/>
  <c r="I42"/>
  <c r="I43"/>
  <c r="I44"/>
  <c r="I45"/>
  <c r="I46"/>
  <c r="I47"/>
  <c r="I48"/>
  <c r="I49"/>
  <c r="I50"/>
  <c r="I51"/>
  <c r="I52"/>
  <c r="I53"/>
  <c r="I54"/>
  <c r="I55"/>
  <c r="I56"/>
  <c r="I57"/>
  <c r="I58"/>
  <c r="I59"/>
  <c r="I60"/>
  <c r="I61"/>
  <c r="I62"/>
  <c r="I63"/>
  <c r="I64"/>
  <c r="I65"/>
  <c r="I66"/>
  <c r="I67"/>
  <c r="I31"/>
  <c r="I20"/>
  <c r="I21"/>
  <c r="I22"/>
  <c r="I23"/>
  <c r="I24"/>
  <c r="I25"/>
  <c r="I26"/>
  <c r="I27"/>
  <c r="I28"/>
  <c r="I29"/>
  <c r="I19"/>
  <c r="H18"/>
  <c r="H139" s="1"/>
  <c r="I7"/>
  <c r="I8"/>
  <c r="I9"/>
  <c r="I10"/>
  <c r="I11"/>
  <c r="I12"/>
  <c r="I13"/>
  <c r="I14"/>
  <c r="I15"/>
  <c r="I16"/>
  <c r="I17"/>
  <c r="I6"/>
  <c r="I93" l="1"/>
  <c r="M30"/>
  <c r="M139" s="1"/>
  <c r="P93"/>
  <c r="I68"/>
  <c r="P18"/>
  <c r="I30"/>
  <c r="Q6" i="3"/>
  <c r="I139" i="1" l="1"/>
  <c r="O30"/>
  <c r="O139" s="1"/>
  <c r="Q93"/>
  <c r="Q18"/>
  <c r="P30" l="1"/>
  <c r="P139" s="1"/>
  <c r="Q30" l="1"/>
  <c r="Q139" s="1"/>
  <c r="F5" i="2" l="1"/>
  <c r="G5"/>
  <c r="H5"/>
  <c r="E5"/>
  <c r="D16" i="7" l="1"/>
  <c r="E9" i="4"/>
  <c r="F12" i="14" l="1"/>
  <c r="F9" l="1"/>
  <c r="F16" s="1"/>
  <c r="N53" i="3" l="1"/>
  <c r="O53" l="1"/>
  <c r="P53" s="1"/>
  <c r="Q53" s="1"/>
  <c r="N47"/>
  <c r="O47" l="1"/>
  <c r="P47" l="1"/>
  <c r="Q47" l="1"/>
</calcChain>
</file>

<file path=xl/sharedStrings.xml><?xml version="1.0" encoding="utf-8"?>
<sst xmlns="http://schemas.openxmlformats.org/spreadsheetml/2006/main" count="1514" uniqueCount="695">
  <si>
    <t>α/α</t>
  </si>
  <si>
    <t>Τίτλος Έργου</t>
  </si>
  <si>
    <t>Νομικές Δεσμεύσεις</t>
  </si>
  <si>
    <t>Παρατηρήσεις</t>
  </si>
  <si>
    <t>Μελέτη βελτίωσης αλιευτ. Καταφυγίου Κουφονησίου</t>
  </si>
  <si>
    <t xml:space="preserve">Ανάπλαση-ανάδειξη δικτύου περιηγητικών διαδρομών ν. Σίφνου Β'Φάση  </t>
  </si>
  <si>
    <t xml:space="preserve">Δράσεις υποστήριξης περιηγητικού τουρισμού ν. Κέας </t>
  </si>
  <si>
    <t>Συμπληρωματικές Δράσεις Ανάπλασης Περιηγητικών Δικτύων ν. Αμοργού</t>
  </si>
  <si>
    <t xml:space="preserve">Αρχιτεκτονική Μελέτη Ανάδειξης Αρχαιολογικού Χώρου Αγ. Ιωάννη Κορθίου (Θεολόγος) Ανδρος </t>
  </si>
  <si>
    <t>Μελέτη Διαμόρφωσης πηγής (Κόμης) Θεοσκεπάστου περιοχής Αηδονίων Κορθίου Ανδρου</t>
  </si>
  <si>
    <t>Μελέτη Στατικής Επάρκειας Διοικητηρίου Περιφερειακής ενότητας Θήρας</t>
  </si>
  <si>
    <t>Αποκατασταση-Ανάδειξη υπαίθριας παραδοσιακής Αρχιτεκτονικής Ν.Κυκλάδων</t>
  </si>
  <si>
    <t>Σύναψη νέων Προγραμματικών Συμβάσεων</t>
  </si>
  <si>
    <t>Αγορά Ακινήτων για τις Ανάγκες της Περιφέρειας Ν. Κυκλάδων</t>
  </si>
  <si>
    <t xml:space="preserve">Έργα Περιβάλλοντος </t>
  </si>
  <si>
    <t>Αποπληρωμές Έργων βάσει δικαστικών αποφάσεων / Πληρωμές δικαστικών εξόδων κλπ (2013)</t>
  </si>
  <si>
    <t>Μικρά Συμπληρωματικά Έργα</t>
  </si>
  <si>
    <t>Αποκατάσταση στατικής Επάρκειας και Επισκευή κτιρίου Περιφέρειας Ν. Αιγαίου στα Φηρά Θήρας</t>
  </si>
  <si>
    <t>Αποθεματικό - Αποπληρωμές Περαιωθέντων Έργων,κλπ</t>
  </si>
  <si>
    <t>Μ.Π.Ε Καταφυγίου Αλιευτικών Σκαφών Καραβοστασίου Φολεγάνδρου</t>
  </si>
  <si>
    <t>Π.Π.Α Καταφυγίου Αλιευτικών Σκαφών Καραβοστασίου Φολεγάνδρου</t>
  </si>
  <si>
    <t xml:space="preserve"> Π.Σ Ν.Α.Κ , Τ.Ε.Ι ΑΘΗΝΩΝ, και Δήμων  ΑΝΔΡΟΥ,  ΥΔΡΟΥΣΑΣ  ΚΟΡΘΙΟΥ για ερευνητικό έργο με τίτλο ΄΄Αξιοποίηση Επιφανειακών Απορροών στη Ν. Άνδρο με την δημιουργία ορεινών ταμιευτήρων νερού΄΄ </t>
  </si>
  <si>
    <t>Π.Σ. Περιφέρειας Νοτίου Αιγαίου και Υπουργείου Πολιτισμού &amp; Τουρισμού για το έργο "Τεκμηρίωση - Ανάδειξη Θεάτρου Αρχαίας Θήρας"</t>
  </si>
  <si>
    <t>Συμμετοχή της Περιφέρειας σε Συνέδρια, Ημερίδες, δίκτυα</t>
  </si>
  <si>
    <t>Π.Σ ΠΝΑ και ΥΠ.ΠΟ.ΑΘ. για τη συνέχιση ανασκαφικών εργασιών στο λιμάνι Σχοινούσας</t>
  </si>
  <si>
    <t>Συμμετοχή της περιφέρειας σε Ευρωπαικά Προγράμματα</t>
  </si>
  <si>
    <t>Αποθεματικό - Αποζημιώσεις - Απαλλοτριώσεις - Αποπληρωμές Περαιωθέντων Έργων, κλπ</t>
  </si>
  <si>
    <t>Συμμετοχή της Περιφέρειας Νοτίου Αιγαίου (πρώην Νομαρχιακής Αυτοδιοίκησης Κυκλάδων) στο Κέντρο Πρόληψης της Χρήσης Εξαρτησιογόνων Ουσιών (ΘΗΣΕΑΣ ΚΥΚΛΑΔΩΝ) για τα έτη 2011 - 2013</t>
  </si>
  <si>
    <t>Έργα - Δράσεις Πολιτικής Προστασίας (όπως Άρσεις Καταπτώσεων κλπ )</t>
  </si>
  <si>
    <t>Έργα - Δράσεις Πολιτικής Προστασίας (όπως Αποχιονισμοί κλπ )</t>
  </si>
  <si>
    <t>ΠΣ ΠΝΑ και Δήμου Σύρου - Ερμούπολης για το έργο "Αποκατάσταση στίβου και χώρου αθλοπαιδιών στο Δ. Ανοικτό Γυμναστήριο Δ. Σύρου - Ερμούπολης στα Πευκάκια"</t>
  </si>
  <si>
    <t>ΠΣ ΠΝΑ και Δήμου Σύρου - Ερμούπολης  του έργου ''Εκμετάλλευση Απορριπτόμενης Θερμότητας του Εργοστασίου της ΔΕΗ (ΑΣΠ Σύρου) προς Θέρμανση του Δημοτικού Κολυμβητηρίου''</t>
  </si>
  <si>
    <t>Συμπληρωματικές εργασίες στο γήπεδο 5*5 Κιμώλου</t>
  </si>
  <si>
    <t>Προμήθεια εφαρμογών και εξοπλισμού υπηρεσιών Περιφέρειας (software &amp; hardware)</t>
  </si>
  <si>
    <t>Επισκευή και Αγορά Εξοπλισμού για το κτήριο του κτηνιατρείου Σύρου</t>
  </si>
  <si>
    <t>Εγκατάσταση Ηλεκτρογεννητριών Κτηρίων ΠΕ Κυκλάδων (Κτηρίων Σύρου κλπ)</t>
  </si>
  <si>
    <t>Αναβάθμιση - Συντήρηση Δομημένης &amp; Ηλεκτρολογικής Καλωδίωσης Κτηρίων ΠΕ Κυκλάδων (Κτηρίων Σύρου κλπ)</t>
  </si>
  <si>
    <t>Αναβάθμιση Τηλεφωνικών Κέντρων Υπηρεσιών ΠΕ Κυκλάδων (Κτηρίων Σύρου κλπ)</t>
  </si>
  <si>
    <t>Έργα και Δράσεις Κοινωνικής Μέριμνας (Χρήση 2014)</t>
  </si>
  <si>
    <t>Προγράμματα Κατάρτισης Επιμόρφωσης και Δια βίου Μάθησης (χρήση 2014)</t>
  </si>
  <si>
    <t>Έργα και Ενέργειες Τουριστικής Ανάπτυξης ΠΕ Κυκλάδων (χρήση 2014)</t>
  </si>
  <si>
    <t>Έργα και Ενέργειες Πολιτιστικής Ανάπτυξης ΠΕ Κυκλάδων (χρήση 2014)</t>
  </si>
  <si>
    <t>Έργα και Δράσεις Αθλητικής Ανάπτυξης ΠΕ Κυκλάδων (Χρήση 2014)</t>
  </si>
  <si>
    <t>Συμμετοχή της Περιφέρειας σε Συνέδρια, Εκθέσεις, Ημερίδες, Δίκτυα, Εκδόσεις, Προβολές κ.λ.π (Χρήση 2014)</t>
  </si>
  <si>
    <t>Επισκευή-συντήρηση κτιρίου Διεύθυνσης Τεχνικών Έργων Κυκλάδων</t>
  </si>
  <si>
    <t>Συμμετοχή της Περιφέρειας Νοτίου Αιγαίου στο Δίκτυο Αειφορικών Νήσων του Αιγαίου (ΔΑΦΝΗ) για τα έτη 2014 - 2020</t>
  </si>
  <si>
    <t>Συμμετοχή της ΠΝΑ στο Ευρωπαϊκό Πρόγραμμα με τίτλο "Παραδοσιακή Μουσική - Νέοι Μουσικοί και παλιές ιστορίες"</t>
  </si>
  <si>
    <t>ΠΣ μεταξύ ΠΝΑ και Πολυτεχνείο Κρήτης για την Υλοποίηση του Προγράμματος Παρακολούθησης και Ελέγχου των Επικίνδυνων και Τοξικών Ουσιών από το Ναυάγιο του SEA DIAMOND</t>
  </si>
  <si>
    <t>Συντήρηση - Αποκατάσταση φθορών στις αθλητικές εγκαταστάσεις του Δήμου Αμοργού</t>
  </si>
  <si>
    <t>Διάνοιξη Γεώτρησης Δήμου Κέας</t>
  </si>
  <si>
    <t xml:space="preserve">Δράσεις Αντιμετώπισης Κατολισθητικών φαινομένων στο χερσαίο χώρο λιμένα Ανάφης </t>
  </si>
  <si>
    <t xml:space="preserve">Άρση κατάπτωσης στο Λιμάνι της Ανάφης </t>
  </si>
  <si>
    <t xml:space="preserve">Αποκατάσταση Κτηρίου Πρώην Επαρχείου Άνδρου </t>
  </si>
  <si>
    <t>Επιχορήγηση Δήμου Σύρου – Ερμούπολης για την Δημιουργία &amp; Υποβολή Φακέλου Υποψηφιότητας της Σύρου, ως Πολιτιστικής Πρωτεύουσας της Ευρώπης το 2021</t>
  </si>
  <si>
    <t xml:space="preserve">Προμήθεια Ειδών Παντοπωλείου για το Κοινωνικό Παντοπωλείο Περιφερειακής Ενότητας Σύρου </t>
  </si>
  <si>
    <t>ΠΣ μεταξύ «ΠΝΑ», «ΕΛΓΟ-ΔΗΜΗΤΡΑ» &amp; «ΕΛΙΧΡΥΣΟΣ ΚΟΙΝ.Σ.ΕΠ.», για την Δημιουργία Βοτανικού Κήπου στη Σύρο</t>
  </si>
  <si>
    <t>ΠΣ μεταξύ ΠΝΑ Δ. Κύθνου &amp; ΕΜΠ, για την Αποτύπωση, Ιστορική Τεκμηρίωση και σενάρια Ανάδειξης του Σπηλαίου «Καταφύκι» στη Δρυοπίδα Κύθνου</t>
  </si>
  <si>
    <t>Κοινωνική Καινοτομία Ένταξης Ευπαθών Ομάδων Πληθυσμού  στο Νομό Κυκλάδων (ΤΟΠΕΚΟ)</t>
  </si>
  <si>
    <t>Γενικό Έργο</t>
  </si>
  <si>
    <t xml:space="preserve">Π/Υ </t>
  </si>
  <si>
    <t>Προτειν. Π/Υ Προγραμ.</t>
  </si>
  <si>
    <t>Διαγράμμιση Επαρχιακού οδικού δικτύου Νομού Κυκλάδων (2011)</t>
  </si>
  <si>
    <t>Ακτομηχανική Μελέτη για την βελτίωση λιμενικών εγκαταστάσεων και κατασκευή προβλήτας επικίνδυνων φορτίων Ίου</t>
  </si>
  <si>
    <t>Μελέτη βελτίωσης λιμ. Εγκαταστάσεων και κατασκευή προβλήτας επικινδυνων φορτιων Ιου</t>
  </si>
  <si>
    <t>Μελέτη οδικού δικτύου Χώρα-Κιόνια-Αγία Μαρίνα ν. Τήνου</t>
  </si>
  <si>
    <t>Μελέτη διάνοιξης περιφερειακού δρόμου Κουφονησίου</t>
  </si>
  <si>
    <t>Οριστική μελέτη λιμενικών έργων γ΄ φάσης λιμένος Γαυρίου Υδρούσας</t>
  </si>
  <si>
    <t>Τ.Δ γ΄φάσης λιμένος Γαυρίου Υδρούσας</t>
  </si>
  <si>
    <t>Κυματική μελέτη γ΄φάσης λιμένος Γαυρίου Υδρούσας</t>
  </si>
  <si>
    <t>Ακτομηχανική Μελέτη γ' φάσης Λιμένος Γαυρίου Υδρούσας</t>
  </si>
  <si>
    <t>ΜΠΕ γ΄φάσης λιμένος Γαυρίου Υδρούσας</t>
  </si>
  <si>
    <t xml:space="preserve">Π.Σ Ν.Α.Κ και Δήμος Μυκόνου για Βελτιώσεις, Ασφαλτοστρώσεις, Συντηρήσεις Επαρχιακού Οδικού Δικτύου Μυκόνου και Παράπλευρων δρόμων </t>
  </si>
  <si>
    <t>Βελτιώσεις-συντηρήσεις επαρχιακού οδικού δικτύου ν. Άνδρου (Χρήση 2009)</t>
  </si>
  <si>
    <t>Αποκατάσταση ζημιών από θεομηνίες και ακραία καιρικά φαινόμενα σε νησιά του Νομού Κυκλάδων</t>
  </si>
  <si>
    <t>Αποκατάσταση και μέτρα αναχαίτισης των καταπτώσεων στον επαρχιακό δρόμο Κόρωνου - Σκαδού και Κορωνίδας Ελιγμού στην νήσο Νάξο</t>
  </si>
  <si>
    <t>ΑΠΟΘΕΜΑΤΙΚΟ - Αποκατάστασης ζημιών από θεομηνίες και ακραία καιρικά φαινόμενα σε νησιά του Νομού Κυκλάδων</t>
  </si>
  <si>
    <t>Έργα, Ενέργειες Δράσεις με Ολοκλήρωμενο Φυσικό Αντικείμενο, προς Αποπληρωμή</t>
  </si>
  <si>
    <t>Επισκευή Μόνωσης Δημοτικού Σχολείου Αντιπάρου</t>
  </si>
  <si>
    <t>Προγράμματα Κατάρτισης Επιμόρφωσης και Δια βίου Μάθησης</t>
  </si>
  <si>
    <t>Αγροτική οδοποιία ν. Κύθνου (Β΄ Φάση)</t>
  </si>
  <si>
    <t xml:space="preserve">Οδός προσπέλασης προς νέα προβλήτα Μέριχα Κύθνου </t>
  </si>
  <si>
    <t>Διαγράμμιση επαρχιακού οδικού δικτύου ν. Κέας</t>
  </si>
  <si>
    <t>Συντήρηση Επαρχιακού οδικού δικτύου Σίφνου</t>
  </si>
  <si>
    <t>Επισκευή - Συντήρηση Κεντρικού Κτιρίου του Αγροκηπίου Παροικιάς Ν. Πάρου</t>
  </si>
  <si>
    <t>Επισκευή συντήρηση κτιρίου Αγροτικής Ανάπτυξης ν. Πάρου</t>
  </si>
  <si>
    <t xml:space="preserve">Ασφάλεια επαρχ. Οδ. Δικτύου Θήρας </t>
  </si>
  <si>
    <t>Συντήρηση κτιρίου Δημ. Σχολείου Αντιπάρου</t>
  </si>
  <si>
    <t>Συντήρηση Επαρχ. οδικού δικτύου ν. Τήνου (χρήση 2009)</t>
  </si>
  <si>
    <t>Κατασκευή Δ/Ξ Υδρευσης στο Δ.Δ Καπαριά Δ. Κορθίου</t>
  </si>
  <si>
    <t>Αποκατάσταση των Ζημιών από τις Θεομηνίες Ιανουαρίου και Φεβρουαρίου 2011 στα νησιά των Κυκλάδων</t>
  </si>
  <si>
    <t>Συντήρηση Επαρχιακού Οδικού Δικτύου ν. Άνδρου (Χρήση 2012)</t>
  </si>
  <si>
    <t>Συντήρηση Οδικού Δικτύου ν. Μυκόνου (Χρήση 2012)</t>
  </si>
  <si>
    <t>Συντήρηση Επαρχιακού Οδικού Δικτύου ν. Σύρου (Χρήση 2012)</t>
  </si>
  <si>
    <t>Συντήρηση Οδικού Δικτύου ν. Αντίπαρου (Χρήση 2012)</t>
  </si>
  <si>
    <t>Συντήρηση Οδικού Δικτύου ν. Νάξου ν. Κυκλάδων (Χρήση 2012)</t>
  </si>
  <si>
    <t>Συντήρηση Οδικού Δικτύου ν. Ίου (Χρήση 2012)</t>
  </si>
  <si>
    <t>Συντήρηση Οδικού Δικτύου ν. Θήρας (Χρήση 2012)</t>
  </si>
  <si>
    <t>Συντήρηση Οδικού Δικτύου ν. Θηρασιάς (Χρήση 2012)</t>
  </si>
  <si>
    <t>Συντήρηση - Βελτίωση Επαρχιακού Οδικού Δικτύου ν. Κύθνου (Χρήση 2012)</t>
  </si>
  <si>
    <t>Συντήρηση Οδικού Δικτύου ν. Σερίφου (Χρήση 2012)</t>
  </si>
  <si>
    <t>Συντήρηση Οδικού Δικτύου ν. Σίφνου (Χρήση 2012)</t>
  </si>
  <si>
    <t>Συντήρηση Οδικού Δικτύου ν. Κιμώλου (Χρήση 2012)</t>
  </si>
  <si>
    <t>Συντήρηση Οδικού Δικτύου ν. Μήλου (Χρήση 2012)</t>
  </si>
  <si>
    <t>ΑΠΟΘΕΜΑΤΙΚΟ - Αποκατάστασης των ζημιών από τις θεομηνίες Ιανουαρίου και Φεβρουαρίου 2011 στα νησιά των Κυκλάδων</t>
  </si>
  <si>
    <t>Επισκευή υφιστάμενου τμήματος Λιμένα Μέριχα Κύθνου</t>
  </si>
  <si>
    <t>Αποκατάσταση Λιμένα Μέριχα νήσου Κύθνου του Δήμου Κύθνου</t>
  </si>
  <si>
    <t>Συντήρηση Οδικού Δικτύου νησιών ΠΕ Κυκλάδων της ΠΝΑ</t>
  </si>
  <si>
    <t xml:space="preserve">Συντήρηση Οδικού Δικτύου Ν. Νάξου  </t>
  </si>
  <si>
    <t>Αποθεματικό - Συντήρησης Οδικού Δικτύου νησιών ΠΕ Κυκλάδων της ΠΝΑ</t>
  </si>
  <si>
    <t>Αντιπλημμυρική Προστασία ΠΕ Κυκλάδων</t>
  </si>
  <si>
    <t>Αποκατάσταση Δικτύου Ύδρευσης νήσου Σερίφου (Πυρκαγιές 2013)</t>
  </si>
  <si>
    <t>Έργα Αντιπλημμυρικής Προστασίας Άνδρου</t>
  </si>
  <si>
    <t xml:space="preserve">Συντήρηση Οδικού Δικτύου νησιών ΠΕ Κυκλάδων </t>
  </si>
  <si>
    <t>Διαγραμμίσεις - Στηθαία Ασφαλείας, Ανακλαστήρες Οδοστρώματος κ.λπ., για τα νησιά της ΠΕ Κυκλάδων</t>
  </si>
  <si>
    <t>Βελτίωση – Σήμανση οδού Χώρας – Εγγαρών ν. Νάξου </t>
  </si>
  <si>
    <t>Συντήρηση οδικού δικτύου ν. Άνδρου</t>
  </si>
  <si>
    <t>Επαρχιακή οδός Καμπί - Χαβουνά - Κάτω Μεριά ν. Κέας</t>
  </si>
  <si>
    <t>Κατασκευή ΤΕΕ ν. Θήρας</t>
  </si>
  <si>
    <t>Κατασκευή Γυμνασίου Μεσσαριάς ν. Θήρας</t>
  </si>
  <si>
    <t>Αποκατάσταση ζημιών - συντήρηση οδικού επαρχιακού δικτύου Ν.Νάξου</t>
  </si>
  <si>
    <t>Κάλυψη Εθνικής Συμμετοχής του έργου INTERREG IVC EVITA (τ.ε. 2009ΕΠ36780000)</t>
  </si>
  <si>
    <t>Διαμόρφωση χερσαίων χώρων παραπλεύρως παλαιού λιμένα Μυκόνου</t>
  </si>
  <si>
    <t>Βελτίωση νότιου περιφερειακού δρόμου Ν. Σερίφου</t>
  </si>
  <si>
    <t>Κατασκευή Λιμενικού έργου Πολλωνίων νήσου Μήλου</t>
  </si>
  <si>
    <t>Λιμενικά έργα Ψάθης Κιμώλου</t>
  </si>
  <si>
    <t>Εξοπλισμός Ειδικών Σχολείων Περιφέρειας Νοτίου Αιγαίου</t>
  </si>
  <si>
    <t>Κατασκευή τεσσάρων αιθουσών στο 2/θέσιο ειδικό σχολείο Νάξου</t>
  </si>
  <si>
    <t>Ενέργειες ενίσχυσης της κοινωνικής συνοχής και βελτίωσης της ποιότητας ζωής ηλικιωμένων και ατόμων που χρήζουν κατ' οίκον βοήθειας</t>
  </si>
  <si>
    <t>Πιλοτικό πρόγραμμα ολοκληρωμένης διαχείρισης απορριμμάτων Δήμου Ανάφης &amp; Δήμου Χάλκης</t>
  </si>
  <si>
    <t>Προμήθεια και εγκατάσταση μονάδων παραγωγής και διάθεσης πόσιμου νερού στα μικρά νησιά της ΠΝΑ</t>
  </si>
  <si>
    <t>Προμήθεια μονάδας αφαλάτωσης Κουφονησίου και κατασκευή συνοδών έργων</t>
  </si>
  <si>
    <t>Προβολή του τουριστικού προϊόντος της Περιφέρειας Νοτίου Αιγαίου</t>
  </si>
  <si>
    <t>Πρόγραμμα ολοκληρωμένης διαχείρισης απορριμάτων Δήμου Σικίνου</t>
  </si>
  <si>
    <t>Προμήθεια μονάδων παραγωγής πόσιμου νερού Περιφέρειας Νοτίου Αιγαίου</t>
  </si>
  <si>
    <t>Πολυδύναμο περιφερειακό Ιατρείο Κουφονησίου</t>
  </si>
  <si>
    <t>Εγκατάσταση πλωτού κυματοθραύστη στο Λιμάνι Αδάμαντα Μήλου</t>
  </si>
  <si>
    <t>Κατασκευή Δημ. Σχολείου ν. Κέας</t>
  </si>
  <si>
    <t>2001ΕΠ06700002</t>
  </si>
  <si>
    <t>2011ΕΠ36720004</t>
  </si>
  <si>
    <t>2009ΕΠ06780015</t>
  </si>
  <si>
    <t>2011ΕΠ06780003</t>
  </si>
  <si>
    <t>2011ΕΠ06780010</t>
  </si>
  <si>
    <t>2012ΕΠ06780001</t>
  </si>
  <si>
    <t>2011ΕΠ06780039</t>
  </si>
  <si>
    <t>2012ΕΠ06780010</t>
  </si>
  <si>
    <t>2009ΕΠ06780001</t>
  </si>
  <si>
    <t>2011ΕΠ06780015</t>
  </si>
  <si>
    <t>2011ΕΠ06780044</t>
  </si>
  <si>
    <t>2012ΕΠ06780008</t>
  </si>
  <si>
    <t>2009ΕΠ06780013</t>
  </si>
  <si>
    <t>2012ΕΠ06780016</t>
  </si>
  <si>
    <t>2012ΕΠ06780043</t>
  </si>
  <si>
    <t>2013ΕΠ06780027</t>
  </si>
  <si>
    <t>2010ΝΑ02880003</t>
  </si>
  <si>
    <t>2010ΝΑ02880004</t>
  </si>
  <si>
    <t xml:space="preserve">Κωδικός  Εργου  / Μελέτης </t>
  </si>
  <si>
    <t>Προτεινόμενος Π/Υ</t>
  </si>
  <si>
    <t xml:space="preserve">Συμβασιοποιημένος  Π/Υ </t>
  </si>
  <si>
    <t>Συντήρηση δημοτικού οδικού δικτύου του Δήμου Πάρου Νομού Κυκλάδων</t>
  </si>
  <si>
    <t>Συντήρηση του οδικού δικτύου του Δήμου Αμοργού</t>
  </si>
  <si>
    <t>Αποκατάσταση βλαβών λόγω βροχοπτώσεων οδικού δικτύου Δήμου Νάξου και Μικρών Κυκλάδων (Δ.Ε. Δονούσας, Ηρακλειάς, Κουφονησίων, Σχοινούσας) Ν. Κυκλάδων</t>
  </si>
  <si>
    <t>Κατασκευή Γηπέδου Μίνι Ποδοσφαίρου 5χ5 στην Ανάφη</t>
  </si>
  <si>
    <t>Απομάκρυνση, Καθαρισμός και Αντικατάσταση στοιχείων Αμιάντου στο Κ. Ε.Π.Π.Υ.Ε.Λ ΝΑΞΟΥ.</t>
  </si>
  <si>
    <t>Συντήρηση Επαρχιακού Οδικού Δικτύου Ν. Σύρου (Χρήση 2014)</t>
  </si>
  <si>
    <t>Αποθεματικό Συντήρησης Οδικού Δικτύου νησιών ΠΕ Κυκλάδων</t>
  </si>
  <si>
    <t>Πλακόστρωση Χώρας Ανάφης</t>
  </si>
  <si>
    <t xml:space="preserve">ΕΡΓΑ ΜΕ ΟΛΟΚΛΗΡΩΜΕΝΟ ΦΥΣΙΚΟ ΑΝΤΙΚΕΙΜΕΝΟ / ΠΡΟΣ ΑΠΟΠΛΗΡΩΜΗ </t>
  </si>
  <si>
    <t>Σ.Α</t>
  </si>
  <si>
    <t>ΣΑΕΠ 067</t>
  </si>
  <si>
    <t xml:space="preserve">Συντήρηση Οδικού Δικτύου Ν. Κύθνου (2013) </t>
  </si>
  <si>
    <t xml:space="preserve">Συντήρηση Οδικού Δικτύου Ν. Σικίνου (2013) </t>
  </si>
  <si>
    <t>Συντήρηση Οδικού Δικτύου Ν. Άνδρου  (2014)</t>
  </si>
  <si>
    <t>Συντήρηση Οδικού Δικτύου Ν. Κέας  (2013)</t>
  </si>
  <si>
    <t>Συντήρηση Οδικού Δικτύου Ν. Αντιπάρου (2014)</t>
  </si>
  <si>
    <t>Συντήρηση Οδικού Δικτύου Ν. Πάρου (2014)</t>
  </si>
  <si>
    <t>Συντήρηση Οδικού Δικτύου Ν. Μήλου (2014)</t>
  </si>
  <si>
    <t>Συντήρηση Οδικού Δικτύου Ν. Σερίφου (2014)</t>
  </si>
  <si>
    <t>Καταφύγιο Αλιευτικών Σκαφών στο Καραβοστάσι Φολεγάνδρου</t>
  </si>
  <si>
    <t>Νέο Λιμάνι Σχοινούσας</t>
  </si>
  <si>
    <t>Δρόμος Χώρας Κύθνου - Δρυοπίδας Ν. Κύθνου</t>
  </si>
  <si>
    <t xml:space="preserve">Μελέτη βελτιώσης Αλιευτικού Καταφυγίου Κουφονησιου </t>
  </si>
  <si>
    <t>ΣΑΕΠ 767</t>
  </si>
  <si>
    <t>Επέκταση Αλιευτικού Καταφυγίου Κορθίου Άνδρου</t>
  </si>
  <si>
    <t>Βελτιώση οδού Αιπάτια - Κόρθι Άνδρου</t>
  </si>
  <si>
    <t>Ανέγερση διωρόφου κτιριακού συγκροτήματος Γυμνασίου Λυκείου Χώρας Αμοργού</t>
  </si>
  <si>
    <t>Ολοκλήρωση Επέκτασης Εξωτερικού έργου Λιμένα Τήνου</t>
  </si>
  <si>
    <t>ΣΑΕΠ 567</t>
  </si>
  <si>
    <t>Δαπάνες υποδομών σε ειδικούς χώρους υποδοχής και παραμονής λαθρομεταναστών στην ΠΝΑ</t>
  </si>
  <si>
    <t>Επειγ. Έργα/μελετ. Αντιπλημμυρικής προστασίας για αποκατάστ. ζημιών από τη θεομηνία της 28-11-01 στο Δ. Δρυμαλίας Ν. Νάξου</t>
  </si>
  <si>
    <t>2001ΕΠ06700005</t>
  </si>
  <si>
    <t>Προμήθεια συστημάτων προσβασιμότητας ατόμων με αναπηρίες σε παραλίες των νησιών του Νοτίου Αιγαίου</t>
  </si>
  <si>
    <t>ΣΥΝΟΛΟ</t>
  </si>
  <si>
    <t>Αποκατάσταση ΧΑΔΑ Δήμου Μυκόνου</t>
  </si>
  <si>
    <t xml:space="preserve">ΣΥΝΟΛΑ </t>
  </si>
  <si>
    <t>Σύνολο</t>
  </si>
  <si>
    <t>Στάδιο Δημοπράτησης</t>
  </si>
  <si>
    <t>ΠΙΝΑΚΑΣ 1  ΑΔΙΑΘΕΤΑ ΥΠΟΛΟΙΠΑ ΠΡΟΗΓΟΥΜΕΝΩΝ ΧΡΗΣΕΩΝ (ΙΔΙΟΙ ΠΟΡΟΙ)</t>
  </si>
  <si>
    <t>3.1</t>
  </si>
  <si>
    <t>3.2</t>
  </si>
  <si>
    <t>3.3</t>
  </si>
  <si>
    <t>11.1</t>
  </si>
  <si>
    <t>11.2</t>
  </si>
  <si>
    <t>11.3</t>
  </si>
  <si>
    <t>11.4</t>
  </si>
  <si>
    <t>11.5</t>
  </si>
  <si>
    <t>11.6</t>
  </si>
  <si>
    <t>11.7</t>
  </si>
  <si>
    <t>11.8</t>
  </si>
  <si>
    <t>11.9</t>
  </si>
  <si>
    <t>11.10</t>
  </si>
  <si>
    <t>12.1</t>
  </si>
  <si>
    <t>12.2</t>
  </si>
  <si>
    <t>12.3</t>
  </si>
  <si>
    <t>Η Χρηματοδότηση από ΥΠΑΑΝ και η κατανομή  του ποσού από ΠΝΑ πραγματοποιήθηκε τον Δεκέμβριο του έτους 2013</t>
  </si>
  <si>
    <t>Συντήρηση Οδικού Δικτύου Ν. Κιμώλου (2014)</t>
  </si>
  <si>
    <t>11.11</t>
  </si>
  <si>
    <t>Συντήρηση Οδικού Δικτύου Ν. Σίφνου (2014)</t>
  </si>
  <si>
    <t>Νέο Έργο</t>
  </si>
  <si>
    <t xml:space="preserve">Χρηματοδότηση από  πόρους του ΔΛΤ Νάξου. </t>
  </si>
  <si>
    <t xml:space="preserve">Χρηματοδότηση από πόρους του Δ. Ανάφης. </t>
  </si>
  <si>
    <t>Κάλυψη Εθνικής Συμμετοχής του έργου MED 2007-2013 "TRANSit" (τ.ε. 2010ΕΠ36780000)</t>
  </si>
  <si>
    <t>2012ΕΠ06780009</t>
  </si>
  <si>
    <t>Έργο: Μελέτη αποκατάστασης κεντρικού κτιρίου πρώην Νομαρχιακής Αυτοδιοίκησης Κυκλάδων</t>
  </si>
  <si>
    <t xml:space="preserve">Συγκεντρωτικός Πίνακας </t>
  </si>
  <si>
    <t>Περιγραφή</t>
  </si>
  <si>
    <t>Προϋπολογισμός</t>
  </si>
  <si>
    <t>Νομικές Δεσμέυσεις</t>
  </si>
  <si>
    <t>Προτεινόμενος Προυπολογισμός</t>
  </si>
  <si>
    <t>(3)</t>
  </si>
  <si>
    <t xml:space="preserve">(6) </t>
  </si>
  <si>
    <t>(8)</t>
  </si>
  <si>
    <t>(9)</t>
  </si>
  <si>
    <t>(10)</t>
  </si>
  <si>
    <t>(4)</t>
  </si>
  <si>
    <t>Στάδιο Εκπόνησης μελέτης</t>
  </si>
  <si>
    <t xml:space="preserve">Στάδιο Υλοποίησης </t>
  </si>
  <si>
    <t>Επανεγγραφή στο Τ.Π έτους 2015</t>
  </si>
  <si>
    <t>Προετοιμασία Μελετών  Ε' Προγραμματικής Περιόδου 2014-2020</t>
  </si>
  <si>
    <t xml:space="preserve">Έχει εκπνεύσει η προθεσμία της Π.Σ/ προφορικό αίτημα για παράταση. </t>
  </si>
  <si>
    <t xml:space="preserve">Πληρωμή Συμμετοχής της ΠΝΑ στο δίκτυο CRPM </t>
  </si>
  <si>
    <t xml:space="preserve">Στάδιο Αποπληρωμής </t>
  </si>
  <si>
    <t>Στάδιο Έγκρισης Μελέτης</t>
  </si>
  <si>
    <t>Στάδιο Αποπληρωμής</t>
  </si>
  <si>
    <t xml:space="preserve">Στάδιο Εκπόνησης νέας Μελέτης </t>
  </si>
  <si>
    <t>Συλλογή Στοιχείων για σύνταξη μελέτης</t>
  </si>
  <si>
    <t>(1)</t>
  </si>
  <si>
    <t>(2)</t>
  </si>
  <si>
    <t>(5)</t>
  </si>
  <si>
    <t>Αδιάθετα Υπόλοιπα Προηγούμενων Χρήσεων (Ίδιοι Πόροι)</t>
  </si>
  <si>
    <t>Συντήρηση Οδικού Δικτύου Ν. Θήρας (2014)</t>
  </si>
  <si>
    <t>Σύντηρηση οδικού Δικτύου Ν. Θηρασιάς (2014)</t>
  </si>
  <si>
    <t>ΣΥΝΟΛΟ Ι</t>
  </si>
  <si>
    <t>ΣΥΝΟΛΟ ΙΙ</t>
  </si>
  <si>
    <t>ΣΥΝΟΛΟ ΙΙΙ</t>
  </si>
  <si>
    <t>ΓΕΝΙΚΟ ΣΥΝΟΛΟ (Ι+ΙΙ+ΙΙΙ)</t>
  </si>
  <si>
    <t xml:space="preserve">Έργα Ενταγμένα στις ΣΑΕΠ της ΠΝΑ (ΠΕ Κυκλάδων) με Τελικό Δικαιούχο την ΠΝΑ &amp; Υπόλογο το Περιφερειακό Ταμείο Ανάπτυξης </t>
  </si>
  <si>
    <t xml:space="preserve">Έργα με Φορέα Υλοποίησης την ΠΝΑ &amp; Χρηματοδότηση από Τρίτους </t>
  </si>
  <si>
    <t>(11)</t>
  </si>
  <si>
    <t>(12)</t>
  </si>
  <si>
    <t>Υποέργο 2: Επισκευή - Συντήρηση Δαπέδων &amp; Εσωτερικών Κουφωμάτων στο Ισόγειο του Κτηρίου της ΠΝΑ</t>
  </si>
  <si>
    <t>Υποέργο 1: Επισκευή - Συντήρηση Ξύλινων Κουφωμάτων στο Κτήριο της Περιφέρειας Νοτίου Αιγαίου</t>
  </si>
  <si>
    <t xml:space="preserve">Στάδιο Αποπληρωμής. Η πληρωμή εκκρεμεί στην ΥΔΕ </t>
  </si>
  <si>
    <t xml:space="preserve">ΝΗΣΙ </t>
  </si>
  <si>
    <t>ΚΟΥΦΟΝΗΣΙΑ</t>
  </si>
  <si>
    <t>ΑΜΟΡΓΟΣ</t>
  </si>
  <si>
    <t>ΣΙΦΝΟΣ</t>
  </si>
  <si>
    <t>ΚΕΑ</t>
  </si>
  <si>
    <t>ΘΗΡΑ</t>
  </si>
  <si>
    <t>ΝΑΞΟΣ</t>
  </si>
  <si>
    <t>ΑΝΔΡΟΣ</t>
  </si>
  <si>
    <t>ΝΟΜΟΣ</t>
  </si>
  <si>
    <t>ΦΟΛΕΓΑΝΔΡΟΣ</t>
  </si>
  <si>
    <t>ΣΧΟΙΝΟΥΣΑ</t>
  </si>
  <si>
    <t>ΣΥΡΟΣ</t>
  </si>
  <si>
    <t>ΚΙΜΩΛΟΣ</t>
  </si>
  <si>
    <t>ΑΝΑΦΗ</t>
  </si>
  <si>
    <t>ΚΥΘΝΟΣ</t>
  </si>
  <si>
    <t>ΙΟΣ</t>
  </si>
  <si>
    <t>ΤΗΝΟΣ</t>
  </si>
  <si>
    <t>ΜΥΚΟΝΟΣ</t>
  </si>
  <si>
    <t>ΝΗΣΙ</t>
  </si>
  <si>
    <t>ΑΝΤΙΠΑΡΟΣ</t>
  </si>
  <si>
    <t>ΠΑΡΟΣ</t>
  </si>
  <si>
    <t>ΘΗΡΑΣΙΑ</t>
  </si>
  <si>
    <t>Πιθανή διάλυση σύμβασης και επαναπροκήρυξη μελέτης με το ν. 3316/2005</t>
  </si>
  <si>
    <t>Φορέας Υλοποίησης</t>
  </si>
  <si>
    <t>ΔΤΕ ΠΝΑ</t>
  </si>
  <si>
    <t>ΔΗΜΟΣ ΑΝΔΡΟΥ</t>
  </si>
  <si>
    <t>ΔΗΜΟΣ ΣΥΡΟΥ</t>
  </si>
  <si>
    <t>ΠΟΛΥΤΕΧΝΕΙΟ ΚΡΗΤΗΣ</t>
  </si>
  <si>
    <t>ΔΗΜΟΣ ΝΑΞΟΥ</t>
  </si>
  <si>
    <t>Το Φ.Α. ολοκληρώθηκε / Στάδιο Οικονομικής Τακτοποίησης</t>
  </si>
  <si>
    <t>ΔΗΜΟΣ ΜΥΚΟΝΟΥ</t>
  </si>
  <si>
    <t>ΑΝΕΤ ΑΝΔΡΟΥ</t>
  </si>
  <si>
    <t>Προμήθεια εφαρμογών και εξοπλισμού υπηρεσιών Περιφέρειας / software &amp; hardware (χρήση 2015)</t>
  </si>
  <si>
    <t>ΠΣ ΠΝΑ &amp; Δήμος Άνδρου για εκπόνηση ΜΠΕ έργου δρόμου πρόσβασης Λιμένος Γαυρίου</t>
  </si>
  <si>
    <t>Στάδιο Οριστικής Παραλαβής</t>
  </si>
  <si>
    <t>Το Φ. &amp; Ο.Α. έχει ολοκληρωθεί. Πιθανή ύπαρξη αναθεωρήσεων</t>
  </si>
  <si>
    <t>Στάδιο Ολοκλήρωσης 4ου και 5ου Σταδίου της μελέτης</t>
  </si>
  <si>
    <t>Το Φ.Αντικείμενο έχει ολοκληρωθεί. Ο αναδοχος δεν προσκομίζει δικαιολογητικά για την οικονομικη τακτοποίηση</t>
  </si>
  <si>
    <t>ΠΣ ΠΝΑ Δήμου Σύρου Ερμούπολης &amp; Πολυδύναμου Κέντρου Κοινωνικής Παρέμβασης Νομού Κυκλάδων για την Χρηματοδότηση της Δομής ΚΔΑΠ ΜΕΑ Σύρου Ερμούπολης για την περίοδο από Σεπτέμβριο 2014 έως Αύγουστο του 2015</t>
  </si>
  <si>
    <t>ΠΑΝΕΠΙΣΤΗΜΙΟ ΘΕΣΣΑΛΙΑΣ</t>
  </si>
  <si>
    <t>Δημιουργία Πολιτιστικού Ιστορικού Μουσείου στη νήσο Ανάφη</t>
  </si>
  <si>
    <t>Απαλλοτριώσεις για την Υλοποίηση του Έργου: Οδικό δικτύο Χώρα-Κιόνια-Αγία Μαρίνα ν. Τήνου</t>
  </si>
  <si>
    <t>ΠΝΑ Δ/ΝΣΗ ΠΟΛ. ΠΡΟΣΤΑΣΙΑΣ</t>
  </si>
  <si>
    <t>ΠΝΑ Δ/ΝΣΗ ΚΟΙΝ. ΜΕΡΙΜΝΑΣ</t>
  </si>
  <si>
    <t>ΠΝΑ Δ/ΝΣΗ ΤΟΥΡΙΣΜΟΥ</t>
  </si>
  <si>
    <t>ΠΝΑ ΤΜΗΜΑ ΔΙΑ ΒΙΟΥ ΜΑΘΗΣΗΣ</t>
  </si>
  <si>
    <t>Ολοκλήρωση Φ.Α./ Εκκρεμεί Οικ. Τακτοποιηση</t>
  </si>
  <si>
    <t>Το Φ.Α. έχει ολοκληρωθεί. Εκκρεμεί οικονομική τακτοποίηση / Στάδιο Οριστικής Παραλαβής</t>
  </si>
  <si>
    <t>Μελέτη ανάπλασης λιμένα και παραλιακής ζώνης Καμάρων Σίφνου (τε 2002ΜΠ06730001)</t>
  </si>
  <si>
    <t>Μελέτη Διαμόρφωσης πεζοδρόμων περιοχής Κορθίου Άνδρου (θέση Δάφνη)</t>
  </si>
  <si>
    <t>ΔΗΜΟΣ ΚΕΑΣ</t>
  </si>
  <si>
    <t>Έργα και Ενέργειες Τουριστικής Ανάπτυξης ΠΕ Κυκλάδων (χρήση 2015)</t>
  </si>
  <si>
    <t>Έργα και Ενέργειες Πολιτιστικής Ανάπτυξης ΠΕ Κυκλάδων (χρήση 2015)</t>
  </si>
  <si>
    <t>Έργα και Δράσεις Αθλητικής Ανάπτυξης ΠΕ Κυκλάδων (Χρήση 2015)</t>
  </si>
  <si>
    <t>Συμμετοχή της Περιφέρειας Νοτίου Αιγαίου (πρώην Νομαρχιακής Αυτοδιοίκησης Κυκλάδων) στο Κέντρο Πρόληψης της Χρήσης Εξαρτησιογόνων Ουσιών (ΘΗΣΕΑΣ ΚΥΚΛΑΔΩΝ) για το έτος 2014</t>
  </si>
  <si>
    <t>Έργα διάθεσης και επεξεργασίας λυμάτων Δήμου Τήνου και Δήμου Εξωμβούργου (τε 2000ΜΠ06730003)</t>
  </si>
  <si>
    <t>2014ΜΠ06700018</t>
  </si>
  <si>
    <t>Βελτίωση κεντρικού δικτύου Κέας (τε 2000ΜΠ06730012)</t>
  </si>
  <si>
    <t>2014ΜΠ06700019</t>
  </si>
  <si>
    <t>2014ΜΠ06700017</t>
  </si>
  <si>
    <t>Επέκταση Γυμνασίου - Κατασκευή ΕΠΑΛ ν. Ίου (Ν.Α. Κυκλάδων) (τε 2010ΜΠ06730032)</t>
  </si>
  <si>
    <t>2014ΜΠ06700027</t>
  </si>
  <si>
    <t>Πρόγραμμα Καταπολέμησης Κουνουπιών στα νησιά ΠΕ Κυκλάδων &amp; Δωδεκανήσου της ΠΝΑ (τε 2013ΕΠ06700002)</t>
  </si>
  <si>
    <t>2014ΕΠ56700004</t>
  </si>
  <si>
    <t>Βελτιώσεις - συντηρήσεις Αθλητικού Κέντρου Δήμου Σύρου - Ερμούπολης ''Δημήτριος Βικέλας''</t>
  </si>
  <si>
    <t>13.1</t>
  </si>
  <si>
    <t>Το Φ. &amp; Ο.Α. έχει ολοκληρωθεί. Πιθανή ύπαρξη αναθεωρήσεων / Στάδιο Οριστικής Παραλαβής</t>
  </si>
  <si>
    <t>Στάδιο Υλοποίησης</t>
  </si>
  <si>
    <t>Έργο προς εξειδίκευση</t>
  </si>
  <si>
    <t>Η σύμβαση υπογράφτηκε 26/11/2010. Το έργο ολοκληρώθηκε και λειτουργεί.</t>
  </si>
  <si>
    <t>Στάδιο Συνταξης Μελέτης</t>
  </si>
  <si>
    <t xml:space="preserve">Η σύμβαση υπογράφτηκε 7/6/2011. Ολοκληρώθηκε το φυσικό αντικείμενο με περικοπή. Θα χρειαστεί νέο υποέργο για τη βελτίωση μικρού τμήματος του έργου. Εκκρεμεί η εξασφάλιση του ιδιοκτησιακού από το Δήμο.  </t>
  </si>
  <si>
    <t>H σύμβαση υπογράφτηκε 8/3/2013. Έγινε αποδεκτή αίτηση διάλυσης της εργολαβίας. Εκδόθηκε 30/8 απόφαση από το ΣτΕ για αναστολή εργασιών. Αναμένεται απόφαση από το ΣτΕ για την αίτηση ακύρωσης. Εκκρεμεί και η μετατόπιση καλωδίου του ΔΕΔΔΗΕ. Προτείνεται για μεταφορά στο ΠΕΠ 2014-2020.</t>
  </si>
  <si>
    <t>Η σύμβαση υπογράφτηκε 5/8/2013. Το έργο ολοκληρώθηκε.</t>
  </si>
  <si>
    <t>2011ΕΠ36720000</t>
  </si>
  <si>
    <t>ΠΝΑ Δ/ΝΣΗ ΔΙΑΦΑΝΕΙΑΣ ΚΑΙ ΗΛΕΚΤΡ. ΔΙΑΚΥΒΕΡΝΗΣΗΣ</t>
  </si>
  <si>
    <t>Στάδιο Πληρωμής. Αφορά στην Α' Φαση</t>
  </si>
  <si>
    <t>Νέο Έργο. Αφορά στην Β' Φαση Προμηθειών Εξοπλισμού Υπηρεσιων της ΠΝΑ</t>
  </si>
  <si>
    <t>Νέο Έργο / Η μελέτη του έργου χρηματοδοτείται από το ΤΠ α/α 67 Ιδιου Πίνακα / Αφορά σε έναρξη διαδικασιών απαλλοτριώσεων</t>
  </si>
  <si>
    <t>Ακολουθεί Αναλυτικός Πίνακας με τα Έργα που περιλαμβάνονται στο με α/α 100 Γενικό Έργο (με ολοκληρωμένο Φ.Αντικείμενο)</t>
  </si>
  <si>
    <t>Ακολουθούν τα Έργα με ολοκληρωμένο Φ.Αντικείμενο</t>
  </si>
  <si>
    <t>Πρόβλεψη για πληρωμές έργων εκκρεμών προσφυγών</t>
  </si>
  <si>
    <t>Έργο προς περαιτέρω εξειδίκευση</t>
  </si>
  <si>
    <t>Γενικό Έργο (Μη εξειδικευμένο)</t>
  </si>
  <si>
    <t>Στάδιο κλεισίματος οικονομικού αντικειμένου του έργου</t>
  </si>
  <si>
    <t>Στάδιο προετοιμασίας νέου έργου και για το 2015</t>
  </si>
  <si>
    <t>ΣΕΡΙΦΟΣ</t>
  </si>
  <si>
    <t>Σύντηρηση οδικού Δικτύου Ν. Φολεγάνδρου (2014)</t>
  </si>
  <si>
    <t>11.12</t>
  </si>
  <si>
    <t>11.13</t>
  </si>
  <si>
    <t>11.14</t>
  </si>
  <si>
    <t>11.15</t>
  </si>
  <si>
    <t>Μελέτη Κατασκευής Δικτύου Μεταφοράς και Διανομής Ύδατος Σερίφου</t>
  </si>
  <si>
    <t>Σύντηρηση οδικού Δικτύου Ν. Ίου (2014)</t>
  </si>
  <si>
    <t>11.16</t>
  </si>
  <si>
    <t>Ολοκλήρωση Φυσικού Αντικειμένου / Εκκρεμεί η ολοκλήρωση του οικονομικού αντικειμένου /  Έγκριση 1ου ΑΠΕ (– 22.861,88€)</t>
  </si>
  <si>
    <t>ΠΝΑ</t>
  </si>
  <si>
    <t>ΜΗΛΟΣ</t>
  </si>
  <si>
    <t>4.1</t>
  </si>
  <si>
    <t>4.2</t>
  </si>
  <si>
    <t>4.3</t>
  </si>
  <si>
    <t>4.4</t>
  </si>
  <si>
    <t>Διαγραμμίσεις - Στηθαία Ασφαλείας, Ανακλαστήρες Οδοστρώματος κ.λπ., για τα νησιά της ΠΕ Κυκλάδων (Μήλου - Κίμώλου - Σίφνου - Σερίφου)</t>
  </si>
  <si>
    <t>Εξειδίκευση του Χωρικού Σχεδιασμού για την Ανάπτυξη και Χωροθέτηση Αιολικών Εγκαταστάσεων στα Νησιά του Νοτίου Αιγαίου</t>
  </si>
  <si>
    <t>Υλοποίηση δράσεων στο πλαίσιο συμμετοχής της ΠΝΑ στο Πρόγραμμα με γενικό τίτλο Sustainable Maritime Transport with LNG Between Greek Mainland and Island in the Archipelagos (ARCIPELAGO–LNG) για το Ευρωπαϊκό Πρόγραμμα ΤΕΝ-Τ 2014.</t>
  </si>
  <si>
    <t>Αποκαταστάσεις από πλημμύρες Ν. Κιμώλου</t>
  </si>
  <si>
    <t>Άρση καταπτώσεων και καθαρισμός τάφρων στο οδικό επαρχιακό δίκτυο Νάξου (χρήση 2014)</t>
  </si>
  <si>
    <t>12.4</t>
  </si>
  <si>
    <t>12.5</t>
  </si>
  <si>
    <t>12.6</t>
  </si>
  <si>
    <t>12.7</t>
  </si>
  <si>
    <t>Μίσθωση μηχανημάτων για την αντιμετώπιση έκτακτων αναγκών πλημμύρων, καταπτώσεων κλπ, στο οδικό δίκτυο της ΠΕ Τήνου</t>
  </si>
  <si>
    <t>Μίσθωση μηχανημάτων για την αντιμετώπιση έκτακτων αναγκών πλημμύρων, καταπτώσεων κλπ, στο οδικό δίκτυο της ΠΕ Νάξου</t>
  </si>
  <si>
    <t>Μίσθωση μηχανημάτων για την αντιμετώπιση έκτακτων αναγκών πλημμύρων, καταπτώσεων κλπ, στο οδικό δίκτυο της ΠΕ Άνδρου</t>
  </si>
  <si>
    <t>Μίσθωση μηχανημάτων για την αντιμετώπιση έκτακτων αναγκών πλημμύρων, καταπτώσεων κλπ, στο οδικό δίκτυο των ΠΕ Σύρου - Μυκόνου - Πάρου</t>
  </si>
  <si>
    <t>3.4</t>
  </si>
  <si>
    <t>Αποθεματικο: Διαγραμμίσεις - Στηθαία Ασφαλείας, Ανακλαστήρες Οδοστρώματος κ.λπ., για τα νησιά της ΠΕ Κυκλάδων</t>
  </si>
  <si>
    <t>5.1</t>
  </si>
  <si>
    <t>6.1</t>
  </si>
  <si>
    <t>6.2</t>
  </si>
  <si>
    <t>Αποθεματικό: Συντήρηση οδικού δικτύου ν. Άνδρου</t>
  </si>
  <si>
    <t>Απορρόφηση  έως 31/12/2014</t>
  </si>
  <si>
    <t>Υπόλοιπο την 01/01/2015</t>
  </si>
  <si>
    <t>Δράσεις Πολιτικής Προστασίας ΠΕ Κυκλάδων έτους 2015</t>
  </si>
  <si>
    <t>Σήμανση - Ασφάλεια Οδικού Δικτύου Ν. Θήρας</t>
  </si>
  <si>
    <t>ΣΑΝΤΟΡΙΝΗ</t>
  </si>
  <si>
    <t>Π.Σ ΠΝΑ και ΥΠ.ΠΟ.ΑΘ. για προστασία, διαμόρφωση και ανάδειξη ανασκαφής στο χώρο των χερσαίων εγκαταστάσεων του νέου λιμανιού Σχοινούσας στο πλαίσιο του έργου "Κατασκευή λιμανιού Σχοινούσας στον Όρμο Λιβάδι και οδού προσπέλασης από τη Χώρα προς το Λιμάνι"</t>
  </si>
  <si>
    <t>ΣΙΚΙΝΟΣ</t>
  </si>
  <si>
    <t>Αποθεματικό: Έργα Αντιπλημμυρικής Προστασίας ΠΕ Κυκλάδων</t>
  </si>
  <si>
    <t>12.8</t>
  </si>
  <si>
    <t>Μελέτη και Κατασκευή Υδατοδρομίων στο Νομό Κυκλάδων</t>
  </si>
  <si>
    <t>24.2</t>
  </si>
  <si>
    <t>24.3</t>
  </si>
  <si>
    <t>59.1</t>
  </si>
  <si>
    <t>59.2</t>
  </si>
  <si>
    <t>59.3</t>
  </si>
  <si>
    <t>59.4</t>
  </si>
  <si>
    <t>59.5</t>
  </si>
  <si>
    <t>59.6</t>
  </si>
  <si>
    <t>59.7</t>
  </si>
  <si>
    <t>59.8</t>
  </si>
  <si>
    <t>59.9</t>
  </si>
  <si>
    <t>59.10</t>
  </si>
  <si>
    <t>ΠΣ ΑΔΑ - ΠΝΑ &amp; Επιμ.Κυκ.  για Δράσεις Πιστοποίησης και Προώθησης Προιόντων της ΠΝΑ στο Εξωτερικό</t>
  </si>
  <si>
    <t xml:space="preserve">ΠΣ ΠΝΑ &amp; Δήμος Νάξου και Μικρών Κυκλάδων για την ολοκλήρωση του Γηπέδου της Δ.Κ Απειράνθου </t>
  </si>
  <si>
    <t>Το Φ.Α έχει Ολοκληρωθεί Πιθανή ύπαρξη Αναθεωρήσεων / Στάδιο Οριστικής Παραλαβής</t>
  </si>
  <si>
    <t>Στάδιο Ωρίμανσης Μελέτης</t>
  </si>
  <si>
    <t>Στάδιο Παραλαβής</t>
  </si>
  <si>
    <t xml:space="preserve">Κήρυξη αναδόχου ως έκπτωτου. Το έργο θα επαναδημοπρατηθεί </t>
  </si>
  <si>
    <t>ΠΣ ΠΝΑ &amp; ΔΗΜΟΣ ΤΗΝΟΥ για το έργο "Επείγουσες εργασίες εκχιονισμού επαρχιακού &amp; αγροτικού οδικού δικτύου νήσου Τήνου, μηνός Ιανουαρίου 2015"</t>
  </si>
  <si>
    <t>ΠΣ ΠΝΑ &amp; ΔΗΜΟΣ ΑΝΔΡΟΥ για το έργο "Επείγουσες εργασίες εκχιονισμού επαρχιακού &amp; αγροτικού οδικού δικτύου νήσου Άνδρου, μηνός Ιανουαρίου 2015"</t>
  </si>
  <si>
    <t>Αποκατάσταση βλάβης στην επαρχιακή οδό στον οικισμό Βουρκωτή ν. Άνδρου (2015)</t>
  </si>
  <si>
    <t>6.3</t>
  </si>
  <si>
    <t>Στάδιο Σύνταξης Μελέτης</t>
  </si>
  <si>
    <t xml:space="preserve">Το Φ.Α. έχει ολοκληρωθεί. Εκκρεμεί οικονομική τακτοποίηση </t>
  </si>
  <si>
    <t>24.1</t>
  </si>
  <si>
    <t xml:space="preserve">Η σύμβαση υπογράφτηκε 2/5/2011. Έγκρίθηκε ειδική παράταση έως 9/9/2014. Το φυσικό αντικείμενο ολοκληρώθηκε. Εκδόθηκαν στις 7/11 ειδικές διαταγές προς τον ανάδοχο. </t>
  </si>
  <si>
    <t>Η σύμβαση υπογράφτηκε 27/6/2011. Το φυσικό αντικείμενο ολοκληρώθηκε. Εκκρεμεί οριστική παραλαβή. Ζητήθηκε έκθεση ολοκλήρωσης.</t>
  </si>
  <si>
    <t>Η σύμβαση υπογράφτηκε 13/9/2010. Στάδιο υλοποίησης με σημαντική καθυστέρηση. Ο ανάδοχος έχει κηρυχθεί έκπτωτος. Εκκρεμεί απόφαση επί ένστασής του.</t>
  </si>
  <si>
    <t>Μεταφερόμενο έργο από ΠΕΠ. Το έργο ολοκληρώθηκε. Έγινε οριστική παραλαβή. Υποβλήθηκε έκθεση ολοκλήρωσης.</t>
  </si>
  <si>
    <t>Η σύμβαση για το Υ5 υπογράφτηκε 14/3/2013 και ολοκληρώθηκε, για την ομάδα 1 του Υ2 28/5/2013 και για την ομάδα 2 4/3/2014, για την ομάδα 1 του Υ1 6/9/2013 και για την ομάδα 5 4/3/2014, για την ομάδα 3 του Υ2 19/12/2013, για τις ομάδες 2 και 4 του Υ3 19/12/2013, για την ομάδα 1 24/10/2014, για το Υ8 24/10/2014 και για το Υ6 9/12/2014. Δημοπρατήθηκε 26/2 η προμήθεια υπολογιστών...διαδραστικών πινάκων. Ζητήθηκε 5/8 η επανυποβολή των τευχών δημοπράτησης προμήθειας ανελκυστήρων κλπ.</t>
  </si>
  <si>
    <t>Η σύμβαση υπογράφτηκε 31/10/2012. Στάδιο υλοποίησης.</t>
  </si>
  <si>
    <t>Η σύμβαση για το σύμβουλο ευαισθητοποίησης υπογράφτηκε 14/12/2012 και ολοκληρώθηκε. 
Οι προμήθειες των τριών υποέργων έχουν παραληφθεί. 
Δημοπρατήθηκε 25/2/2014 η προμήθεια μικρού φορτωτή και ο διαγωνισμός απέβη άγονος. Θα ζητηθεί έγκριση για απευθείας ανάθεση.</t>
  </si>
  <si>
    <t>Η σύμβαση υπογράφτηκε 26/4/2013. Η προμήθεια ολοκληρώθηκε. Στάδιο υποβολής έκθεσης ολοκλήρωσης.</t>
  </si>
  <si>
    <t>Το 2ο υποέργο (brand name) ολοκληρώθηκε. Η Απόφαση υλοποίησης με ίδια μέσα από τη ΔΤ της ΠΝΑ εκδόθηκε 23/1/2013 (ζητήθηκε 24/12 η επανυποβολή του αιτήματος παράτασης έως 31/12/2015), για την Ενεργειακή ΑΕ 29/4/2013, για το Παν/μιο Κρήτης 28/6/2013, ζητήθηκαν 15/9 συμπληρωματικά στοιχεία για το αίτημα τροποποίησης (αύξηση π/υ), για το Επιμελητήριο Δωδεκανήσου 26/9/2013, για το Επιμελητήριο Κυκλάδων στις 7/10/2013 και για το Πανεπιστήμιο Αιγαίου 9/4/2014. Προεγκρίθηκε 20/2 η δημοπράτηση του υποέργο 3 (παραγωγή διαφημιστικού υλικού). Δημοπρατήθηκε 27/5. Υποβλήθηκε 1 προσφορά. Στάδιο αξιολόγησης. Η Απόφαση υλοποίησης με ίδια μέσα για το υποέργο 11 (πιλοτικό πρόγραμμα...στα νησιά) υπογράφτηκε 1/9/2014.</t>
  </si>
  <si>
    <t xml:space="preserve">Η σύμβαση για την προμήθεια κοντέινερ υπογράφτηκε 7/11/2014. Για τα υπόλοιπα ήδη γίνεται διαπραγμάτευση για ανάθεση. </t>
  </si>
  <si>
    <t>Η σύμβαση υπογράφτηκε 7/10/2013. Το έργο ολοκληρώθηκε. Στάδιο υποβολής έκθεσης ολοκλήρωσης.</t>
  </si>
  <si>
    <t>Νησί</t>
  </si>
  <si>
    <t>ΜΗΛΟΣ/ΚΙΜΩΛΟΣ/ΣΙΦΝΟΣ/ΣΕΡΙΦΟΣ</t>
  </si>
  <si>
    <t>ΚΟΥΦΟΝΗΣΙ</t>
  </si>
  <si>
    <t>Συντήρηση Οδικού Δικτύου Ν. Τήνου (2014)</t>
  </si>
  <si>
    <t>ΣΥΡΟΣ/ΜΥΚΟΝΟΣ/ΠΑΡΟΣ</t>
  </si>
  <si>
    <t>ΣΑ</t>
  </si>
  <si>
    <t>ΣΑΝΑ 028/8</t>
  </si>
  <si>
    <t>ΣΑΕΠ 067/8</t>
  </si>
  <si>
    <t>ΣΑΜΠ 067</t>
  </si>
  <si>
    <t>ΣΑΕΠ 367/2</t>
  </si>
  <si>
    <t>ΑΝΑΦΗ/ΧΑΛΚΗ</t>
  </si>
  <si>
    <t xml:space="preserve">Νησί </t>
  </si>
  <si>
    <t>Στάδιο Αποπληρωμής/Υπάρχει μειωτικός ΑΠΕ στα 4.026,90€</t>
  </si>
  <si>
    <t>Σύντηρηση οδικού Δικτύου Ν. Μυκόνου (2014)</t>
  </si>
  <si>
    <t>11.17</t>
  </si>
  <si>
    <t xml:space="preserve">Επισκευή  Συντήρηση Κτιρίου Κτηνιατρείου Πάρου   </t>
  </si>
  <si>
    <t>Στάδιο  Εκπόνησης Μελέτης</t>
  </si>
  <si>
    <t xml:space="preserve">Επισκευή Συντήρηση Α’  Ορόφου κτιρίου Αγροκηπίου Παροικιάς Πάρου  </t>
  </si>
  <si>
    <t xml:space="preserve">Επισκευή Στεγάστρου ΧΥΤΑ, Δήμου Φολεγάνδρου </t>
  </si>
  <si>
    <t>Προμήθεια ψυχρού ασφαλτομίγματος για τις Περιφερειακές Ενότητες Μυκόνου και Τήνου</t>
  </si>
  <si>
    <t>ΜΥΚΟΝΟΣ / ΤΗΝΟΣ</t>
  </si>
  <si>
    <t>Το Φ.Αντικείμενο έχει ολοκληρωθεί. Επιστροφή δικαιολογητικών από ΥΔΕ</t>
  </si>
  <si>
    <t>Αποκατάσταση του παραλιακού Δρόμου Μπατσίου νήσου Άνδρου</t>
  </si>
  <si>
    <t>Σύντηρηση οδικού Δικτύου Ν. Ανάφης (2014)</t>
  </si>
  <si>
    <t>11.18</t>
  </si>
  <si>
    <t>Σύντηρηση οδικού Δικτύου Ν. Τήνου (2015)</t>
  </si>
  <si>
    <t>11.19</t>
  </si>
  <si>
    <t xml:space="preserve">Στάδιο Εκπόνησης Μελέτης </t>
  </si>
  <si>
    <t xml:space="preserve">Π.Σ. ΠΝΑ, Δήμου Νάξου και Μικρών Κυκλάδων και Δ.Λ.Τ. Νάξου σχετικά µε την Σύνταξη φακέλου, για την ανάθεση εκπόνησης µελέτης : «Πλαίσιο έργων Λιµένα Νάξου» (Master Plan). </t>
  </si>
  <si>
    <t>ΠΝΑ ΔΤΕ</t>
  </si>
  <si>
    <t>ΠΝΑ ΤΜΗΜΑ ΤΟΥΡΙΣΜΟΥ</t>
  </si>
  <si>
    <t>ΕΦΟΡΕΙΑ ΑΡΧΑΙΟΤΗΤΗΩΝ ΚΥΚΛΑΔΩΝ</t>
  </si>
  <si>
    <t>ΠΝΑ ΔΤΕ               (Δ. ΑΝΑΦΗΣ)</t>
  </si>
  <si>
    <t>ΠΝΑ ΤΜΗΜΑ ΚΟΙΝ ΜΕΡΙΜΝΑΣ</t>
  </si>
  <si>
    <t xml:space="preserve">ΕΛΓΟ ΔΗΜΗΤΡΑ ΕΛΙΧΡΥΣΟΣ </t>
  </si>
  <si>
    <t>ΠΝΑ ΔΤΕ  (Δ.ΚΥΘΝΟΥ)</t>
  </si>
  <si>
    <t>ΔΗΜΟΣ ΕΡΜΟΥΠΟΛΗΣ</t>
  </si>
  <si>
    <t xml:space="preserve">ΔΗΜΟΣ ΤΗΝΟΥ </t>
  </si>
  <si>
    <t>ΠΝΑ ΔΝΣΗ ΠΟΛΙΤΙΚΗΣ ΠΡΟΣΤΑΣΙΑΣ</t>
  </si>
  <si>
    <t>Το Φ.Α έχει ολοκληρωθεί. Εκκρεμεί η οικ. Τακτοποίηση</t>
  </si>
  <si>
    <t xml:space="preserve">Στάδιο Υλοποιήσης </t>
  </si>
  <si>
    <t>Στάδιο Σύνταξης Μελέτης. Η συμμετοχή της ΠΝΑ ανέρχεται στο ποσό των 80.000€</t>
  </si>
  <si>
    <t>Στάδιο Υλοποίησης Η συμμετοχή της ΠΝΑ ανέρχεται στο ποσό των 45.820€</t>
  </si>
  <si>
    <t>Στις 23-05-2014 Υπογράφτηκε η Σϋμβαση με τον Ανάδοχο. Στάδιο Υλοποίησης. Η συυμετοχή της ΠΝΑ ανέρχεται στο ποσό των 34.808,98€</t>
  </si>
  <si>
    <t>ΕΦΟΡΕΙΑ ΑΡΧΑΙΟΤΗΤΩΝ ΚΥΚΛΑΔΩΝ</t>
  </si>
  <si>
    <t>ΠΣ ΠΝΑ &amp; Δ.Σερίφου για τη "Μελέτη οδού Λιβάδι - Άγιος Ιωάννης και οριοθέτηση ρέματος Αυλόμωνα"</t>
  </si>
  <si>
    <t>Π.Σ ΝΑΚ &amp; Δ. Ανδρου για αποκατάσταση Επαρχιακών δρόμων - υπογειοποίηση δικτύου ΔΕΗ</t>
  </si>
  <si>
    <t>Στάδιο Υλοποίησης / Έγκριση χρονοδιαγραμματος εργασιών</t>
  </si>
  <si>
    <t>Συμμετοχή της Ν.Α.Κ-Επαρχείο Κέας στο Πρόγραμμα ανάδειξης της αρχαίας πόλης της Κύθνου από το Πανεπιστήμιο Θεσσαλίας-Β΄φάση</t>
  </si>
  <si>
    <t>Στάδιο υπογραφής σύμβασης</t>
  </si>
  <si>
    <t>Η σύμβαση υπογράφτηκε 7/9/2012. Στάδιο υλοποίησης. Προεγκρίθηκε παράταση έως 15/7/2015.</t>
  </si>
  <si>
    <t xml:space="preserve">Η Χρηματοδότηση από ΥΠΑΑΝ και η κατανομή  του ποσού από ΠΝΑ πραγματοποιήθηκε τον Δεκέμβριο του έτους 2013 </t>
  </si>
  <si>
    <t>Στάδιο Yλοποίησης</t>
  </si>
  <si>
    <t>Αλιευτικό Καταφύγιο Χώρας Άνδρου</t>
  </si>
  <si>
    <t>Προτεινόμενη Πίστωση                  έτους 2016</t>
  </si>
  <si>
    <t>Απλήρωτες Δαπάνες για Έλεγχο στην ΥΔΕ</t>
  </si>
  <si>
    <t>Απλήρωτες Δαπάνες χωρίς Δικαιολογητικά</t>
  </si>
  <si>
    <t>Εκτελεσθείσες Πληρωμές &amp; Υπογεγραμμένες Δαπάνες Εκκρεμούσες</t>
  </si>
  <si>
    <t>1</t>
  </si>
  <si>
    <t>2</t>
  </si>
  <si>
    <t>3</t>
  </si>
  <si>
    <t>4</t>
  </si>
  <si>
    <t>5</t>
  </si>
  <si>
    <t>6</t>
  </si>
  <si>
    <t>7</t>
  </si>
  <si>
    <t>8</t>
  </si>
  <si>
    <t>9=(7-8)</t>
  </si>
  <si>
    <t>13=(10+11+12)</t>
  </si>
  <si>
    <t>14</t>
  </si>
  <si>
    <t>Συνολικές Εκτιμώμενες πληρωμές εντός 2015</t>
  </si>
  <si>
    <t>Συνολικές πληρωμές έως 31/12/2015</t>
  </si>
  <si>
    <t>Εκτιμώμενο Υπόλοιπο την 01/01/2016</t>
  </si>
  <si>
    <t>9=(6-8)</t>
  </si>
  <si>
    <t>8=(6-7)</t>
  </si>
  <si>
    <t>9</t>
  </si>
  <si>
    <t>10</t>
  </si>
  <si>
    <t>11</t>
  </si>
  <si>
    <t>12=(9+10+11)</t>
  </si>
  <si>
    <t>13</t>
  </si>
  <si>
    <t>Πληρωμές Μέχρι 31/07/2015</t>
  </si>
  <si>
    <t>Εκτιμώμενες Απορροφήσεις Από 01-08-2015 έως 31-12-2015</t>
  </si>
  <si>
    <t xml:space="preserve">Στάδιο Υλοποίησης. H Π.Σ υπογράφτηκε στις 03-02-2014 με διάρκεια 6 μήνες. Η συμμετοχή της ΠΝΑ ΠΕ Κυκλάδων ανέρχεται στο ποσό των 30.000€ </t>
  </si>
  <si>
    <t>Σε αναμονή έγκρισης της ΠΠΑ από την ΕΥΠΕ για να γίνει η κατάθεση της ΜΠΕ</t>
  </si>
  <si>
    <t>Θεωρήθηκε και στάλθηκε στην ΕΥΠΕ η μελέτη</t>
  </si>
  <si>
    <t xml:space="preserve">Το φυσικό αντικείμενο της ΠΣ έχει ολοκληρωθεί. Χορηγήθηκε παράταση μέχρι 31-12-2014. Υπάρχει νέο έργο (Π.Σ.) στον ΠΙΝ. 1 με α/α 86 </t>
  </si>
  <si>
    <t>Έχει ληφθεί απόφαση από το ΠΣ. Στάδιο Υπογραφής Σύμβασης</t>
  </si>
  <si>
    <t>Νέο Έργο / Έχει ληφθεί απόφαση από το ΠΣ</t>
  </si>
  <si>
    <t>Στάδιο δημοσίευσης διακήρυξης</t>
  </si>
  <si>
    <t xml:space="preserve">Κάλυψη Αναγκών Επικουρικών Ιατρών ΠΕ Κυκλάδων                                  </t>
  </si>
  <si>
    <t xml:space="preserve">Αποτύπωση  Καταγραφή και Εκτίμηση σε συνθήκες πραγματικής οικονομίας και με όρους αγοράς των Επιπτώσεων στην λειτουργία της τοπικής αγοράς και ειδικά των εμπορικών επιχεριρήσεων από την κατάργηση του Ειδικού καθεστώτος μειωμένων συντελεστών ΦΠΑ  </t>
  </si>
  <si>
    <t xml:space="preserve">Αποτύπωση και Καταγραφή των επιπτώσεων του παραεμπορίου στην αγορά της ΠΕ Κυκλάδων και την αποτύπωση προτάσεων για την αντιμετώπιση του προβλήματος </t>
  </si>
  <si>
    <t>ΠΣ ΠΝΑ &amp; Δήμος Φολεγάνδρου για την εκπόνηση μελέτων για τον Βιολογικό Καθαρισμό Χώρας Φολεγάνδρου.</t>
  </si>
  <si>
    <t>ΠΣ ΠΝΑ &amp; Δήμος Σύρου Ερμούπολης για την εκπόνηση μελέτης Στατικής Επάρκειας Αθλητικού Κέντρου ''Δημήτριος Βικέλας'' Κλειστή Αίθουσα Β'</t>
  </si>
  <si>
    <t>Διαμόρφωση δημοτικού γηπέδου 5χ5 σε γήπεδο μπάσκετ - βόλλεϋ στο Δημοτικό σχολείο Ιουλίδας, Κέας</t>
  </si>
  <si>
    <t>Μελέτη, κατασκευή και Άδεια Ίδρυσης και Λειτουργίας Υδατοδρομίου στη Σύρο</t>
  </si>
  <si>
    <t xml:space="preserve">Μελέτη, κατασκευή και Άδεια Ίδρυσης και Λειτουργίας Υδατοδρομίου στη Νάξο </t>
  </si>
  <si>
    <t xml:space="preserve">Μελέτη, κατασκευή και Άδεια Ίδρυσης και Λειτουργίας Υδατοδρομίου στη Μήλο </t>
  </si>
  <si>
    <t xml:space="preserve">Μελέτη, κατασκευή και Άδεια Ίδρυσης και Λειτουργίας Υδατοδρομίου στην Άνδρο </t>
  </si>
  <si>
    <t xml:space="preserve">Μελέτη, κατασκευή και Άδεια Ίδρυσης και Λειτουργίας Υδατοδρομίου στην Πάρο </t>
  </si>
  <si>
    <t xml:space="preserve">Μελέτη, κατασκευή και Άδεια Ίδρυσης και Λειτουργίας Υδατοδρομίου στην Αμοργό  </t>
  </si>
  <si>
    <t>Μελέτη, κατασκευή και Άδεια Ίδρυσης και Λειτουργίας Υδατοδρομίου στη Σαντορίνη</t>
  </si>
  <si>
    <t>Μελέτη, κατασκευή και Άδεια Ίδρυσης και Λειτουργίας Υδατοδρομίου στην Κύθνο</t>
  </si>
  <si>
    <t>Μελέτη, κατασκευή και Άδεια Ίδρυσης και Λειτουργίας Υδατοδρομίου στη Σίκινο</t>
  </si>
  <si>
    <t>Μελέτη, κατασκευή και Άδεια Ίδρυσης και Λειτουργίας Υδατοδρομίου στην Κέα</t>
  </si>
  <si>
    <t>Υποέργο 3: Επείγουσες εργασίες επισκευής στον Α΄ όροφο της ανατολικής πλευράς του κτιρίου της Περιφέρειας Νοτίου Αιγαίου</t>
  </si>
  <si>
    <t xml:space="preserve">Συντήρηση Οδικού Δικτύου ν. Μυκόνου (Χρήση 2015)  </t>
  </si>
  <si>
    <t xml:space="preserve">Σήμανση - Ασφάλεια οδικού δικτύου ν. Νάξου, Αμοργού &amp; Ηρακλειάς </t>
  </si>
  <si>
    <t>Σύντηρηση οδικού Δικτύου Ν. Αμοργού (χρήση 2015)</t>
  </si>
  <si>
    <t>Μίσθωση Μηχανημάτων για την αντιμετώπιση έκτακτων αναγκών πλημμύρων, καταπτώσεων κ.λ.π. στο οδικό δίκτυο ν. Θήρας</t>
  </si>
  <si>
    <t>Μίσθωση Μηχανημάτων για την αντιμετώπιση έκτακτων αναγκών πλημμύρων, καταπτώσεων κ.λ.π. στο οδικό δίκτυο ν. Μυκόνου</t>
  </si>
  <si>
    <t>Σήμανση - Ασφάλεια Οδικού Δικτύου νήσων Κέας, Κύθνου, Σύρου, Πάρου, Τήνου, Μυκόνου</t>
  </si>
  <si>
    <t>Σήμανση - Ασφάλεια Ο.Δ δικτύου νήσων Ίου, Σικίνου, Φολεγάνδρου, Θηρασίας, Ανάφης</t>
  </si>
  <si>
    <t>Αποθεματικό Διαγραμμίσεις - Στηθαία Ασφαλείας, Ανακλαστήρες Οδοστρώματος κ.λπ., για τα νησιά της ΠΕ Κυκλάδων</t>
  </si>
  <si>
    <t xml:space="preserve">Έργα Συντηρήσεων - Επισκευών Σχολικών Κτιρίων σε νησιά της ΠΕ Κυκλάδων </t>
  </si>
  <si>
    <t>11.20</t>
  </si>
  <si>
    <t>12.10</t>
  </si>
  <si>
    <t>12.11</t>
  </si>
  <si>
    <t>14.1</t>
  </si>
  <si>
    <t>14.2</t>
  </si>
  <si>
    <t>14.3</t>
  </si>
  <si>
    <t>Ολοκλήρωση μέρους Φ.Α./ Εκκρεμεί Οικ. Τακτοποιηση</t>
  </si>
  <si>
    <t>ΝΑΞΟΣ/ΑΜΟΡΓΟΣ/ΗΡΑΚΛΕΙΑ</t>
  </si>
  <si>
    <t>ΚΕΑ/ΚΥΘΝΟΣ/ΣΥΡΟΣ/ΤΗΝΟΣ/ΜΥΚΟΝΟΣ</t>
  </si>
  <si>
    <t>ΙΟΣ/ΣΙΚΙΝΟΣ/ΦΟΛΕΓΑΝΔΡΟΣ/ΘΗΡΑΣΙΑ/ΑΝΑΦΗ</t>
  </si>
  <si>
    <t>Στάδιο Προσυμβατικού Ελέγχου  από το Ελεκτικό Συνέδριο για Υπογραφή Σύμβασης με Ανάδοχο</t>
  </si>
  <si>
    <t xml:space="preserve">Στάδιο Ολοκλήρωσης ΠΣ με την Εφορεία Αρχαιοτήτων Κυκλάδων. Αποπληρωμή Απαλλοτριώσεων   </t>
  </si>
  <si>
    <t>Ολοκληρώθηκε το φυσικό αντικείμενο</t>
  </si>
  <si>
    <t>Το Φ.Α έχει ολοκληρωθεί Πιθανή Ύπαρξη Αναθεωρήσεων  /  Έγκριση 1ου ΑΠΕ (– 14.307,38€)</t>
  </si>
  <si>
    <t xml:space="preserve">Στάδιο έγκρισης Προγρ. Σύμβασης για την εκτέλεση του έργου </t>
  </si>
  <si>
    <t xml:space="preserve">Στάδιο δημοπράτησης </t>
  </si>
  <si>
    <t>Υπόλοιποι Πόροι προς Εξειδίκευση Έργων.</t>
  </si>
  <si>
    <t>Νέο έργο (προς εξειδίκευση)</t>
  </si>
  <si>
    <t>Το έργο προτάθηκε για εγγραφή στο Εθνικό Σκέλος, μετά την Απένταξή του από το ΕΣΠΑ, λόγω του ότι εκκρεμούν 3 λογαριασμοί προς εξόφληση ποσού 135.000,00 €</t>
  </si>
  <si>
    <t>Στάδιο Εκπόνησης / Παράταση προθεσμίας εως 18/08/2015</t>
  </si>
  <si>
    <t>Η σύμβαση υπογράφτηκε 13/12/2010. Το έργο ολοκληρώθηκε και λειτουργεί. Πρωτόκολλο προσωρινής &amp; οριστικής παραλαβής</t>
  </si>
  <si>
    <t>Η σύμβαση για το ΥΕ 1 (προμήθεια) υπογράφτηκε 29/8/2013. Η μονάδα εγκαταστάθηκε και λειτουργεί. Η σύμβαση για τα συνοδά έργα υπογράφτηκε 25/2/2014. Το φυσικό αντικείμενο ολοκληρώθηκε. Δημοπρατείται 13/3 η προμήθεια Η/Ζ.</t>
  </si>
  <si>
    <t>H σύμβαση υπογράφηκε 5/2/2015. Στάδιο υλοποίησης.</t>
  </si>
  <si>
    <t>Οδοστρωσία - Ασφαλτόστρωση και Επισκευή Δημοτικού Δρόμου στο Τμήμα Εννέας - Οκτώς - Δέκας Δήμου Κιμώλου</t>
  </si>
  <si>
    <t>ΠΣ ΠΝΑ &amp; Δ. Μυκονίων για την Κατασκευή Βρεφονηπιακού Σταθμού ν. Μυκόνου</t>
  </si>
  <si>
    <t>ΠΣ ΠΝΑ &amp; Δ. Μυκονίων για την Αποπεράτωση κλειστού Γυμναστηρίου ν. Μυκόνου</t>
  </si>
  <si>
    <t>12.9</t>
  </si>
  <si>
    <t>ΕΠΙΜΕΛΗΤΗΡΙΟ ΚΥΚΛΑΔΩΝ</t>
  </si>
  <si>
    <t>Στάδιο Υλοποίησης. Η συμμετοχή της ΠΝΑ ανέρχεται στο ποσό των 190.000€</t>
  </si>
  <si>
    <t>Η συμμετοχή της ΠΝΑ ανέρχεται στο ποσό των 50.000€</t>
  </si>
  <si>
    <t>Στάδιο εκπόνησης μελέτης</t>
  </si>
  <si>
    <t>Για τις ΜΠΕ εξετάζεται η δυνατότητα συμπλήρωσης τους από το τμήμα περιβάλλοντος Δωδεκανήσου κατόπιν προτροπής του κ. Οικονόμου. Σε διαφορετική περίπτωση συντάσσεται φάκελος από τη ΔΤΕ να δημοπρατηθούν εκ νέου και οι δύο μελέτες με τον Ν. 3316</t>
  </si>
  <si>
    <t>Επικοινωνία με έπαρχο / Σύμβαση μέσω ΑΝΕΤΚΥ ΑΕ</t>
  </si>
  <si>
    <t>Το Φ. &amp; Ο.Α. ολοκληρώθηκε / Έγινε οριστική παραλαβή / Πιθανή ύπαρξη αναθεωρήσεων</t>
  </si>
  <si>
    <t>Αναμονή από ΕΦΚ για την υπογραφή της Νέας ΠΣ</t>
  </si>
  <si>
    <t>Ζητήθηκε από την Πολιτική Προστασία</t>
  </si>
  <si>
    <t>Το Φ.Α. έχει ολοκληρωθεί. Στάδιο Οριστικής Παραλαβής</t>
  </si>
  <si>
    <t>Το Φ.Α. έχει ολοκληρωθεί. Εκκρεμεί οικονομική τακτοποίηση. Στάδιο Οριστικής Παραλαβής</t>
  </si>
  <si>
    <t>Το Φ.Α. ολοκληρώθηκε / Στάδιο Οικονομικής Τακτοποίησης &amp; Οριστικής Παραλαβής</t>
  </si>
  <si>
    <r>
      <t>Κατασκευή Λιμενικού έργου στην περιοχή Πολλωνίων νήσου Μήλου</t>
    </r>
    <r>
      <rPr>
        <b/>
        <sz val="10"/>
        <color theme="1"/>
        <rFont val="Calibri"/>
        <family val="2"/>
        <charset val="161"/>
        <scheme val="minor"/>
      </rPr>
      <t xml:space="preserve"> (τε 2011ΕΠ06780010)</t>
    </r>
  </si>
  <si>
    <t>Το Φ. &amp; Ο.Α. έχει ολοκληρωθεί. Πιθανή ύπαρξη αναθεωρήσεων / Εγινε η Οριστική Παραλαβή</t>
  </si>
  <si>
    <t>Το Φ.Α. έχει ολοκληρωθεί. Εκκρεμεί η Οικονομική Τακτοποίηση</t>
  </si>
  <si>
    <t>Το Φ.Α. έχει ολοκληρωθεί. Εκκρεμεί η Οικονομική Τακτοποίηση / Στάδιο Οριστικής Παραλαβής</t>
  </si>
  <si>
    <t>Χρηματοδότηση από πρ. ΤΕΟ ΑΕ</t>
  </si>
  <si>
    <t xml:space="preserve">Χρηματοδότηση από το ΥΠΑΠΕΝ μέσω ΣΑΕ 282/8. Στάδιο Δημοπράτησης </t>
  </si>
  <si>
    <t>Ζητήθηκε από το Δήμο Μυκόνου να αναλάβει η ΠΝΑ την Υλοποίηση του εν λόγω έργου λόγω υποστελέχωσης της Τεχνικής του Υπηρεσίας. Στάδιο Συλλογής Στοιχείων από Δήμο Μυκόνου &amp; αποστολής στην ΠΝΑ για την ωριμότητα του εν λόγω έργου. Το έργο θα χρηματοδοτηθεί από Πόρους του Δήμου Μυκόνου. Τα Οικονομικά στοιχεία του έργου θα οριστικοποιηθούν σε επόμενη φάση, κατά το στάδιο σύναψης της ΠΣ μεταξύ ΠΝΑ και Δ. Μυκόνου.</t>
  </si>
  <si>
    <t xml:space="preserve">Έργα Συντηρήσεων -Αποκατ. Υποδομών και Έργα Πρόληψης Καταστροφών Υποδομών από Ακραία Καιρικά Φαινόμενα, Φυσικές Καταστροφές κλπ σε νησιά της ΠΕ Κυκλάδων </t>
  </si>
  <si>
    <t>Στάδιο Επιλογής Αναδόχου</t>
  </si>
  <si>
    <t xml:space="preserve">Στάδιο έγκρισης όρων δημοπράτησης </t>
  </si>
  <si>
    <t>ΠΙΝΑΚΑΣ 2 ΕΡΓΑ ΠΔΕ ΧΡΗΜΑΤΟΔΟΤΟΥΜΕΝΑ ΑΠΟ ΣΑΕΠ ΕΘΝΙΚΟΥ ΣΚΕΛΟΥΣ ΤΗΣ ΠΝΑ (ΣΑΕΠ 067, ΣΑΕΠ 767 &amp; ΣΑΕΠ 567)</t>
  </si>
  <si>
    <t>ΠΙΝΑΚΑΣ 3 (ΕΡΓΑ ΕΣΠΑ ΠΕΡΙΟΔΟΥ 2007-2013) ΕΡΓΑ ΠΔΕ ΧΡΗΜΑΤΟΔΟΤΟΥΜΕΝΑ ΑΠΟ ΣΑΕΠ ΠΝΑ ΣΥΓΧΡΗΜΑΤΟΔΟΤΟΥΜΕΝΟΥ ΣΚΕΛΟΥΣ (ΣΑΕΠ 067/8 &amp; ΣΑΝΑ 028/8)</t>
  </si>
  <si>
    <t>ΠΙΝΑΚΑΣ 4 ΕΡΓΑ ΕΝΤΑΓΜΕΝΑ ΣΤΙΣ ΣΑΕΠ ΤΗΣ ΠΝΑ (ΠΕ ΚΥΚΛΑΔΩΝ) ΜΕ ΤΕΛΙΚΟ ΔΙΚΑΙΟΥΧΟ ΤΗΝ ΠΝΑ &amp; ΥΠΟΛΟΓΟ ΤΟ ΠΕΡΙΦΕΡΕΙΑΚΟ ΤΑΜΕΙΟ ΑΝΑΠΤΥΞΗΣ</t>
  </si>
  <si>
    <t xml:space="preserve">ΠΙΝΑΚΑΣ 5  ΕΡΓΑ ΜΕ ΦΟΡΕΑ ΥΛΟΠΟΙΗΣΗΣ ΤΗΝ ΠΝΑ &amp; ΧΡΗΜΑΤΟΔΟΤΗΣΗ ΑΠΟ ΤΡΙΤΟΥΣ </t>
  </si>
  <si>
    <t>Το. Φ.Α. έχει ολοκληρωθεί. Εκκρεμεί Οικονομική Τακτοποίηση</t>
  </si>
  <si>
    <t>Έργα και Ενέργειες Τουριστικής Ανάπτυξης ΠΕ Κυκλάδων (χρήση 2016)</t>
  </si>
  <si>
    <t>Έργα και Ενέργειες Πολιτιστικής Ανάπτυξης ΠΕ Κυκλάδων (χρήση 2016)</t>
  </si>
  <si>
    <t>Έργα και Δράσεις Αθλητικής Ανάπτυξης ΠΕ Κυκλάδων (Χρήση 2016)</t>
  </si>
  <si>
    <t>Έργα &amp; Δράσεις Κοινωνικής Μέριμνας ΠΕ Κυκλάδων (2015)</t>
  </si>
  <si>
    <t>Έργα &amp; Δράσεις Κοινωνικής Μέριμνας ΠΕ Κυκλάδων (2016)</t>
  </si>
  <si>
    <t>Προγράμματα Κατάρτισης Επιμόρφωσης και Δια βίου Μάθησης (2016)</t>
  </si>
  <si>
    <t>Προμήθεια εξοπλισμού &amp; εφαρμογών υπηρεσιών Περιφέρειας / software &amp; hardware (χρήση 2016)</t>
  </si>
  <si>
    <t xml:space="preserve">Η δαπάνη αφορά σε προμήθεια Υλικών Ενίσχυσης Εθελοντικών Οργανώσεων από την Δ/νση Πολιτικής Προστασίας. </t>
  </si>
  <si>
    <t>ΠΣ ΠΝΑ &amp; Δήμος Μήλου για "Καθαρισμό Τάφρων Οδικού Δικτύου ν. Μήλου"</t>
  </si>
  <si>
    <t>ΔΗΜΟΣ ΜΗΛΟΥ</t>
  </si>
  <si>
    <t>ΠΣ ΠΝΑ &amp; Δήμος Σίφνου για "Καθαρισμό Τάφρων Οδικού Δικτύου ν. Σίφνου"</t>
  </si>
  <si>
    <t>ΔΗΜΟΣ ΣΙΦΝΟΥ</t>
  </si>
  <si>
    <t>ΠΣ ΠΝΑ Δήμου Σύρου Ερμούπολης &amp; Πολυδύναμου Κέντρου Κοινωνικής Παρέμβασης Νομού Κυκλάδων για την Χρηματοδότηση της Δομής ΚΔΑΠ ΜΕΑ Σύρου Ερμούπολης για την περίοδο από Σεπτέμβριο 2015 έως Αύγουστο του 2016</t>
  </si>
  <si>
    <t>59.11</t>
  </si>
  <si>
    <t>Αποθεματικό: Μελέτη και Κατασκευή Υδατοδρομίων στο Νομό Κυκλάδων</t>
  </si>
  <si>
    <t>Τεχνικού Προγράμματος (ΤΠ) ΠΕ Κυκλάδων Έτους 2016</t>
  </si>
  <si>
    <t>Απορρόφηση μέχρι                 31-12-2014</t>
  </si>
  <si>
    <t>Υπόλοιπο την 01η/01/2015</t>
  </si>
  <si>
    <t xml:space="preserve">(7) </t>
  </si>
  <si>
    <t>Έργα ΠΔΕ χρηματοδοτούμενα από ΣΑΕΠ Eθνικού Σκέλους της ΠΝΑ (ΣΑΕΠ 067, ΣΑΕΠ 767 ΣΑΕΠ 567)</t>
  </si>
  <si>
    <t>Έργα ΠΔΕ χρηματοδοτούμενα από ΣΑΕΠ ΠΝΑ Συγχρηματοδοτούμενου Σκέλους                                                                       (ΣΑΕΠ 067/8 &amp; ΣΑΝΑ 028/8)(έργα ΕΣΠΑ περιόδου 2007-2013)</t>
  </si>
  <si>
    <t>(11=8+9+10)</t>
  </si>
  <si>
    <t>2015ΕΠ56700002</t>
  </si>
  <si>
    <t>9=7+8</t>
  </si>
  <si>
    <t>10=8+9</t>
  </si>
  <si>
    <t>11=7-10</t>
  </si>
  <si>
    <t>(7)</t>
  </si>
  <si>
    <t>(8=6+7)</t>
  </si>
  <si>
    <t>Ίδιοι Πόροι</t>
  </si>
  <si>
    <t>Ταμειακά Υπόλοιπα και αναμενόμενα έσοδα από το ΠΔΕ</t>
  </si>
  <si>
    <t xml:space="preserve">Αναμενόμενη χρηματοδότηση από φορείς </t>
  </si>
  <si>
    <t>10=6-9</t>
  </si>
  <si>
    <t>Αριθμός Έργων</t>
  </si>
  <si>
    <t>(12=9+10+11)</t>
  </si>
  <si>
    <t>(13)</t>
  </si>
  <si>
    <t>Η Χρηματοδότηση και κατανομή ποσού 4.000.000,00€ στο Λογαριασμό των έργων από ΥΠΑΑΝ  πραγματοποιήθηκε τον Δεκέμβριο του έτους 2013</t>
  </si>
  <si>
    <t>ΣΥΝΟΛΟ ΙI</t>
  </si>
  <si>
    <t>ΣΥΝΟΛΟ I+ΙI</t>
  </si>
  <si>
    <t>ΣΥΝΟΛΟ ΙΙI</t>
  </si>
  <si>
    <t>ΣΥΝΟΛΟ ΙV</t>
  </si>
  <si>
    <t>ΓΕΝΙΚΟ ΣΥΝΟΛΟ (Ι+ΙΙ+ΙΙΙ+IV)</t>
  </si>
  <si>
    <t>(9=7+8)</t>
  </si>
  <si>
    <t>(9=5-8)</t>
  </si>
  <si>
    <t>(10=6-9)</t>
  </si>
  <si>
    <t>ΠΝΑ ΤΜΗΜΑ ΑΘΛΗΤΙΣΜΟΥ ΠΟΛΙΤΙΣΜΟΥ</t>
  </si>
  <si>
    <t>ΔΗΜΟΣ ΣΕΡΙΦΟΥ</t>
  </si>
  <si>
    <t>ΔΗΜΟΣ ΦΟΛΕΓΑΝΔΡΟΥ</t>
  </si>
  <si>
    <t>Απορρόφηση έως 31/12/2014</t>
  </si>
  <si>
    <t>Προμήθεια Ψυχρού ασφαλτομίγματος για τις ανάγκες της ΠΕ Κυκλάδων</t>
  </si>
  <si>
    <t>Έργα και Δράσεις για την Προβολή και την Προώθηση Αγροτικών Προϊόντων ΠΕ Κυκλάδων ΠΝΑ</t>
  </si>
  <si>
    <t>ΠΣ ΠΝΑ &amp; Δήμος Νάξου και Μικρών Κυκλάδων για την εκπόνηση συμπληρωματικών αποτυπώσεων - τοπογραφήσεων δρόμου Απεράθου - Μουτσούνας Νάξου</t>
  </si>
  <si>
    <t>Έργα και Δράσεις Πρωτογενούς Τομέα (2016)</t>
  </si>
  <si>
    <t xml:space="preserve">Ψηφιακή Αποτύπωση ηλεκτροφωτισμού νήσου </t>
  </si>
  <si>
    <t>Π.Σ ΠΝΑ και Δήμος Αμοργού για το έργο "Αποπεράτωση Σφαγείου Αμοργού''</t>
  </si>
  <si>
    <t>Δ.Σ ΠΝΑ και Δήμος Κύθνου για το έργο ''Αποπεράτωση Σφαγείο Κύθνου''</t>
  </si>
  <si>
    <t xml:space="preserve">ΠΣ μεταξύ της ΠΝΑ, της ΠΕΔΝΑ και του Περιφερειακού Τμήματος Δωδεκανήσου Οικονομικού Επιμελητηρίου Ελλάδος για το έργο: Εκπόνηση έρευνας για την επανένταξη της ΠΝΑ στο στόχο 1 με βάσει τα στοιχεία της ΠΕ Κυκλάδων. </t>
  </si>
  <si>
    <t>Νέο Έργο / Στάδιο έγκρισης όρων δημοπράτησης</t>
  </si>
  <si>
    <t>Το Φ.Α. του έργου έχει ολοκληρωθεί. Στάδιο οικονομικής τακτοποίησης</t>
  </si>
  <si>
    <t>Η συμμετοχή της ΠΝΑ ανέρχεται στο ποσό των 25.000€</t>
  </si>
  <si>
    <t>Έργα &amp; Δράσεις Δημόσιας Υγείας ΠΕ Κυκλάδων (2016)</t>
  </si>
  <si>
    <t>ΠΝΑ Δ/ΝΣΗ                    ΔΗΜ ΥΓΕΙΑΣ</t>
  </si>
  <si>
    <t>Πράξη "Κεντρικών προμηθειών τροφίμων και βασικής υλικής βοήθειας" για τις ΠΕ Άνδρου, Θήρας, Κέας - Κύθνου, Μήλου, Νάξου, Πάρου, Σύρου, Τήνου, Σίφνου</t>
  </si>
  <si>
    <t>Νέο έργο / Χρηματοδότηση από το ΤΕΒΑ</t>
  </si>
  <si>
    <t>6.4</t>
  </si>
  <si>
    <t>6.5</t>
  </si>
  <si>
    <t>Έργα Καθαρισμού Τάφρων και Τεχνικών στο οδικό δίκτυο της ν. Άνδρου</t>
  </si>
  <si>
    <t xml:space="preserve">Νέο έργο     </t>
  </si>
  <si>
    <t>Συντήρηση οδικού δικτύου ν. Άνδρου (2015)</t>
  </si>
  <si>
    <t xml:space="preserve">Στάδιο Υλοποίησης / Εγκρίθηκε παράταση έως τις 19/12/2015 για εργασίες τεχνικών και εως 30/06/2016 για εργασίες ασφαλτικών </t>
  </si>
  <si>
    <t>Στάδιο Υλοποίησης / Παράταση προθεσμίας εως 30/09/2015 / Έγκριση 1ου ΑΠΕ (– 1.493,43€)</t>
  </si>
  <si>
    <t>Στάδιο Υλοποίησης / Παράταση προθεσμίας εως 13/12/2015</t>
  </si>
  <si>
    <t>Στάδιο Υλοποίησης / Παράταση προθεσμίας εως 30/05/2016</t>
  </si>
  <si>
    <t>Στάδιο Υλοποίησης / Έγκριση χρονοδιαγράμματος εργασιών / Εγκρίθηκε παράταση έως τις 11/11/2015</t>
  </si>
  <si>
    <t>Στάδιο Υλοποίησης / Παράταση προθεσμίας εως 29/02/2016</t>
  </si>
  <si>
    <t xml:space="preserve">Στάδιο Yλοποίησης </t>
  </si>
  <si>
    <t>Μίσθωση μηχανημάτων για την αντιμετώπιση έκτακτων αναγκών πλημμύρων, καταπτώσεων κλπ, στο οδικό δίκτυο της Κέας των ΠΕ Κέας - Κύθνου</t>
  </si>
  <si>
    <t xml:space="preserve">Τοιχεία επαρχιακής οδού Απολλωνίας - Αρτεμώνα και επένδυση τάφρου Βορεινής </t>
  </si>
  <si>
    <t>12.12</t>
  </si>
  <si>
    <t>Μίσθωση μηχανημάτων για την αντιμετώπιση έκτακτων αναγκών πλημμύρων, καταπτώσεων κλπ, στο οδικό δίκτυο της νήσου Αμοργού</t>
  </si>
  <si>
    <t>Νέο έργο</t>
  </si>
  <si>
    <t>12.13</t>
  </si>
  <si>
    <t>Μίσθωση μηχανημάτων για την αντιμετώπιση έκτακτων αναγκών πλημμύρων, καταπτώσεων κλπ, στο οδικό δίκτυο της Κύθνου των ΠΕ Κέας - Κύθνου</t>
  </si>
  <si>
    <t>Νέο έργο / Στάδιο έγκρισης όρων δημοπράτησης</t>
  </si>
  <si>
    <t>15.1</t>
  </si>
  <si>
    <t>15.2</t>
  </si>
  <si>
    <t>Συντήρηση οδικού δικτύου ν. Κέας (2015)</t>
  </si>
  <si>
    <r>
      <t xml:space="preserve">Αποθεματικό: Έργα Συντηρήσεων -Αποκατ. Υποδομών και Έργα Πρόληψης Καταστροφών Υποδομών από </t>
    </r>
    <r>
      <rPr>
        <sz val="9"/>
        <rFont val="Calibri"/>
        <family val="2"/>
        <charset val="161"/>
        <scheme val="minor"/>
      </rPr>
      <t>Α</t>
    </r>
    <r>
      <rPr>
        <sz val="10"/>
        <rFont val="Calibri"/>
        <family val="2"/>
        <charset val="161"/>
        <scheme val="minor"/>
      </rPr>
      <t xml:space="preserve">κραία Καιρικά Φαινόμενα, Φυσικές Καταστροφές κλπ σε νησιά της ΠΕ Κυκλάδων </t>
    </r>
  </si>
  <si>
    <t>Γενικό έργο</t>
  </si>
  <si>
    <t xml:space="preserve">Νέο έργο </t>
  </si>
  <si>
    <t>Έργο (προς εξειδίκευση)</t>
  </si>
  <si>
    <t>Αγκυροβόλιο Τουριστικών Σκαφών στη Νάουσα Πάρου (τε 2002ΝΑ02830017)</t>
  </si>
  <si>
    <t>Εκκρεμούν δικαστικές αποφάσεις συνολικού ύψους 192.296,34 €</t>
  </si>
  <si>
    <t>ΠΣ ΠΝΑ &amp; Δήμος Σύρου Ερμούπολης για την εκπόνηση μελέτης στατικής επάρκειας Αθλητικού Κέντρου Δήμου Σύρου-Ερμούπολης ''Δημήτριος Βικέλας'' - Κλειστή Αίθουσα Α</t>
  </si>
  <si>
    <t>2012ΕΠ06780004</t>
  </si>
  <si>
    <t>Στάδιο έγκρισης όρων δημοπράτησης</t>
  </si>
  <si>
    <t>(7=5-6)</t>
  </si>
  <si>
    <t xml:space="preserve">(7=5-6) </t>
  </si>
  <si>
    <t>(8=6-7)</t>
  </si>
</sst>
</file>

<file path=xl/styles.xml><?xml version="1.0" encoding="utf-8"?>
<styleSheet xmlns="http://schemas.openxmlformats.org/spreadsheetml/2006/main">
  <numFmts count="4">
    <numFmt numFmtId="43" formatCode="_-* #,##0.00\ _€_-;\-* #,##0.00\ _€_-;_-* &quot;-&quot;??\ _€_-;_-@_-"/>
    <numFmt numFmtId="164" formatCode="#,##0.000_);[Red]\(#,##0.000\)"/>
    <numFmt numFmtId="165" formatCode="#,##0.00_ ;[Red]\-#,##0.00\ "/>
    <numFmt numFmtId="166" formatCode="#,##0.0"/>
  </numFmts>
  <fonts count="35">
    <font>
      <sz val="11"/>
      <color theme="1"/>
      <name val="Calibri"/>
      <family val="2"/>
      <charset val="161"/>
      <scheme val="minor"/>
    </font>
    <font>
      <sz val="11"/>
      <color theme="1"/>
      <name val="Calibri"/>
      <family val="2"/>
      <charset val="161"/>
      <scheme val="minor"/>
    </font>
    <font>
      <sz val="10"/>
      <name val="Arial Greek"/>
      <charset val="161"/>
    </font>
    <font>
      <b/>
      <sz val="14"/>
      <color theme="1"/>
      <name val="Calibri"/>
      <family val="2"/>
      <charset val="161"/>
      <scheme val="minor"/>
    </font>
    <font>
      <sz val="10"/>
      <color theme="1"/>
      <name val="Calibri"/>
      <family val="2"/>
      <charset val="161"/>
      <scheme val="minor"/>
    </font>
    <font>
      <b/>
      <sz val="8.5"/>
      <name val="Tahoma"/>
      <family val="2"/>
      <charset val="161"/>
    </font>
    <font>
      <sz val="8.5"/>
      <name val="Tahoma"/>
      <family val="2"/>
      <charset val="161"/>
    </font>
    <font>
      <sz val="8.5"/>
      <color theme="1"/>
      <name val="Calibri"/>
      <family val="2"/>
      <charset val="161"/>
      <scheme val="minor"/>
    </font>
    <font>
      <sz val="8"/>
      <name val="Tahoma"/>
      <family val="2"/>
      <charset val="161"/>
    </font>
    <font>
      <b/>
      <sz val="13"/>
      <color theme="1"/>
      <name val="Calibri"/>
      <family val="2"/>
      <charset val="161"/>
      <scheme val="minor"/>
    </font>
    <font>
      <b/>
      <sz val="12"/>
      <color theme="1"/>
      <name val="Calibri"/>
      <family val="2"/>
      <charset val="161"/>
      <scheme val="minor"/>
    </font>
    <font>
      <sz val="10"/>
      <name val="Arial"/>
      <family val="2"/>
      <charset val="161"/>
    </font>
    <font>
      <sz val="14"/>
      <name val="HellasTimes Condensed"/>
      <charset val="161"/>
    </font>
    <font>
      <b/>
      <sz val="10"/>
      <name val="Tahoma"/>
      <family val="2"/>
      <charset val="161"/>
    </font>
    <font>
      <sz val="10"/>
      <name val="Tahoma"/>
      <family val="2"/>
      <charset val="161"/>
    </font>
    <font>
      <b/>
      <sz val="11"/>
      <color theme="1"/>
      <name val="Calibri"/>
      <family val="2"/>
      <charset val="161"/>
      <scheme val="minor"/>
    </font>
    <font>
      <b/>
      <sz val="8.5"/>
      <color theme="1"/>
      <name val="Calibri"/>
      <family val="2"/>
      <charset val="161"/>
      <scheme val="minor"/>
    </font>
    <font>
      <b/>
      <sz val="11"/>
      <name val="Calibri"/>
      <family val="2"/>
      <charset val="161"/>
      <scheme val="minor"/>
    </font>
    <font>
      <sz val="11"/>
      <name val="Calibri"/>
      <family val="2"/>
      <charset val="161"/>
      <scheme val="minor"/>
    </font>
    <font>
      <b/>
      <sz val="10"/>
      <color theme="1"/>
      <name val="Calibri"/>
      <family val="2"/>
      <charset val="161"/>
      <scheme val="minor"/>
    </font>
    <font>
      <b/>
      <sz val="10"/>
      <name val="Calibri"/>
      <family val="2"/>
      <charset val="161"/>
      <scheme val="minor"/>
    </font>
    <font>
      <sz val="10"/>
      <name val="Calibri"/>
      <family val="2"/>
      <charset val="161"/>
      <scheme val="minor"/>
    </font>
    <font>
      <b/>
      <sz val="12"/>
      <name val="Tahoma"/>
      <family val="2"/>
      <charset val="161"/>
    </font>
    <font>
      <b/>
      <sz val="10"/>
      <name val="Arial Greek"/>
      <charset val="161"/>
    </font>
    <font>
      <b/>
      <sz val="8"/>
      <name val="Tahoma"/>
      <family val="2"/>
      <charset val="161"/>
    </font>
    <font>
      <sz val="8"/>
      <name val="Calibri"/>
      <family val="2"/>
      <charset val="161"/>
      <scheme val="minor"/>
    </font>
    <font>
      <sz val="8"/>
      <color theme="1"/>
      <name val="Tahoma"/>
      <family val="2"/>
      <charset val="161"/>
    </font>
    <font>
      <b/>
      <sz val="8"/>
      <color theme="1"/>
      <name val="Calibri"/>
      <family val="2"/>
      <charset val="161"/>
      <scheme val="minor"/>
    </font>
    <font>
      <sz val="8"/>
      <color theme="1"/>
      <name val="Calibri"/>
      <family val="2"/>
      <charset val="161"/>
      <scheme val="minor"/>
    </font>
    <font>
      <b/>
      <sz val="9"/>
      <name val="Calibri"/>
      <family val="2"/>
      <charset val="161"/>
      <scheme val="minor"/>
    </font>
    <font>
      <sz val="8.5"/>
      <color theme="1"/>
      <name val="Tahoma"/>
      <family val="2"/>
      <charset val="161"/>
    </font>
    <font>
      <sz val="10"/>
      <color theme="1"/>
      <name val="Tahoma"/>
      <family val="2"/>
      <charset val="161"/>
    </font>
    <font>
      <b/>
      <sz val="10"/>
      <color theme="1"/>
      <name val="Tahoma"/>
      <family val="2"/>
      <charset val="161"/>
    </font>
    <font>
      <b/>
      <sz val="8"/>
      <name val="Calibri"/>
      <family val="2"/>
      <charset val="161"/>
      <scheme val="minor"/>
    </font>
    <font>
      <sz val="9"/>
      <name val="Calibri"/>
      <family val="2"/>
      <charset val="161"/>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54">
    <border>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top style="thin">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164" fontId="2" fillId="0" borderId="0" applyFont="0" applyFill="0" applyBorder="0" applyAlignment="0" applyProtection="0"/>
    <xf numFmtId="0" fontId="11" fillId="0" borderId="0"/>
    <xf numFmtId="0" fontId="12" fillId="0" borderId="0" applyBorder="0"/>
    <xf numFmtId="0" fontId="2" fillId="0" borderId="0"/>
  </cellStyleXfs>
  <cellXfs count="344">
    <xf numFmtId="0" fontId="0" fillId="0" borderId="0" xfId="0"/>
    <xf numFmtId="0" fontId="4" fillId="0" borderId="0" xfId="0" applyFont="1" applyFill="1"/>
    <xf numFmtId="0" fontId="6" fillId="0" borderId="2" xfId="0" applyNumberFormat="1" applyFont="1" applyFill="1" applyBorder="1" applyAlignment="1" applyProtection="1">
      <alignment horizontal="left" vertical="center" wrapText="1" indent="1"/>
      <protection locked="0"/>
    </xf>
    <xf numFmtId="4" fontId="6" fillId="0" borderId="2" xfId="0" applyNumberFormat="1" applyFont="1" applyFill="1" applyBorder="1" applyAlignment="1" applyProtection="1">
      <alignment vertical="center"/>
      <protection locked="0"/>
    </xf>
    <xf numFmtId="4" fontId="6" fillId="0" borderId="2" xfId="2" applyNumberFormat="1" applyFont="1" applyFill="1" applyBorder="1" applyAlignment="1" applyProtection="1">
      <alignment horizontal="right" vertical="center"/>
      <protection locked="0"/>
    </xf>
    <xf numFmtId="4" fontId="6" fillId="0" borderId="2" xfId="0" applyNumberFormat="1" applyFont="1" applyFill="1" applyBorder="1" applyAlignment="1" applyProtection="1">
      <alignment vertical="center"/>
      <protection hidden="1"/>
    </xf>
    <xf numFmtId="3" fontId="6" fillId="0" borderId="3" xfId="0" applyNumberFormat="1" applyFont="1" applyFill="1" applyBorder="1" applyAlignment="1" applyProtection="1">
      <alignment horizontal="left" vertical="center" wrapText="1" indent="1"/>
      <protection locked="0"/>
    </xf>
    <xf numFmtId="0" fontId="6" fillId="0" borderId="2" xfId="0" applyNumberFormat="1" applyFont="1" applyFill="1" applyBorder="1" applyAlignment="1" applyProtection="1">
      <alignment horizontal="left" vertical="center" wrapText="1" indent="1"/>
    </xf>
    <xf numFmtId="0" fontId="5" fillId="0" borderId="2" xfId="0" applyNumberFormat="1" applyFont="1" applyFill="1" applyBorder="1" applyAlignment="1" applyProtection="1">
      <alignment horizontal="left" vertical="center" wrapText="1" indent="1"/>
    </xf>
    <xf numFmtId="4" fontId="5" fillId="0" borderId="2" xfId="0" applyNumberFormat="1" applyFont="1" applyFill="1" applyBorder="1" applyAlignment="1" applyProtection="1">
      <alignment vertical="center"/>
      <protection locked="0"/>
    </xf>
    <xf numFmtId="4" fontId="5" fillId="0" borderId="2" xfId="2" applyNumberFormat="1" applyFont="1" applyFill="1" applyBorder="1" applyAlignment="1" applyProtection="1">
      <alignment horizontal="right" vertical="center"/>
      <protection locked="0"/>
    </xf>
    <xf numFmtId="4" fontId="5" fillId="0" borderId="2" xfId="0" applyNumberFormat="1" applyFont="1" applyFill="1" applyBorder="1" applyAlignment="1" applyProtection="1">
      <alignment vertical="center"/>
      <protection hidden="1"/>
    </xf>
    <xf numFmtId="3" fontId="5" fillId="0" borderId="3" xfId="0" applyNumberFormat="1" applyFont="1" applyFill="1" applyBorder="1" applyAlignment="1" applyProtection="1">
      <alignment horizontal="left" vertical="center" wrapText="1" indent="1"/>
      <protection locked="0"/>
    </xf>
    <xf numFmtId="0" fontId="7" fillId="0" borderId="0" xfId="0" applyFont="1"/>
    <xf numFmtId="0" fontId="0" fillId="0" borderId="0" xfId="0" applyAlignment="1">
      <alignment horizontal="center" vertical="center"/>
    </xf>
    <xf numFmtId="0" fontId="6" fillId="0" borderId="11"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0" fillId="0" borderId="0" xfId="0" applyFill="1"/>
    <xf numFmtId="0" fontId="4" fillId="0" borderId="0" xfId="0" applyFont="1"/>
    <xf numFmtId="0" fontId="13" fillId="2" borderId="14" xfId="0" applyFont="1" applyFill="1" applyBorder="1" applyAlignment="1" applyProtection="1">
      <alignment horizontal="center" vertical="center"/>
      <protection locked="0"/>
    </xf>
    <xf numFmtId="164" fontId="13" fillId="2" borderId="1" xfId="1" applyNumberFormat="1" applyFont="1" applyFill="1" applyBorder="1" applyAlignment="1" applyProtection="1">
      <alignment horizontal="center" vertical="center" wrapText="1"/>
      <protection locked="0"/>
    </xf>
    <xf numFmtId="3" fontId="13" fillId="2" borderId="1" xfId="0" applyNumberFormat="1"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3" fontId="13" fillId="2" borderId="1" xfId="1" applyNumberFormat="1"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protection locked="0"/>
    </xf>
    <xf numFmtId="0" fontId="14" fillId="0" borderId="2" xfId="0" applyNumberFormat="1" applyFont="1" applyFill="1" applyBorder="1" applyAlignment="1" applyProtection="1">
      <alignment horizontal="left" vertical="center" wrapText="1" indent="1"/>
    </xf>
    <xf numFmtId="4" fontId="14" fillId="0" borderId="2" xfId="0" applyNumberFormat="1" applyFont="1" applyFill="1" applyBorder="1" applyAlignment="1" applyProtection="1">
      <alignment horizontal="center" vertical="center"/>
      <protection locked="0"/>
    </xf>
    <xf numFmtId="4" fontId="14" fillId="0" borderId="2" xfId="0" applyNumberFormat="1" applyFont="1" applyFill="1" applyBorder="1" applyAlignment="1" applyProtection="1">
      <alignment vertical="center"/>
      <protection locked="0"/>
    </xf>
    <xf numFmtId="4" fontId="14" fillId="0" borderId="2" xfId="2" applyNumberFormat="1" applyFont="1" applyFill="1" applyBorder="1" applyAlignment="1" applyProtection="1">
      <alignment horizontal="right" vertical="center"/>
      <protection locked="0"/>
    </xf>
    <xf numFmtId="4" fontId="14" fillId="0" borderId="2" xfId="0" applyNumberFormat="1" applyFont="1" applyFill="1" applyBorder="1" applyAlignment="1" applyProtection="1">
      <alignment vertical="center"/>
      <protection hidden="1"/>
    </xf>
    <xf numFmtId="0" fontId="14" fillId="0" borderId="2" xfId="0" applyNumberFormat="1" applyFont="1" applyFill="1" applyBorder="1" applyAlignment="1" applyProtection="1">
      <alignment horizontal="left" vertical="center" wrapText="1" indent="1"/>
      <protection locked="0"/>
    </xf>
    <xf numFmtId="0" fontId="15" fillId="0" borderId="0" xfId="0" applyFont="1"/>
    <xf numFmtId="4" fontId="7" fillId="0" borderId="0" xfId="0" applyNumberFormat="1" applyFont="1"/>
    <xf numFmtId="0" fontId="16" fillId="0" borderId="0" xfId="0" applyFont="1"/>
    <xf numFmtId="4" fontId="16" fillId="0" borderId="0" xfId="0" applyNumberFormat="1" applyFont="1"/>
    <xf numFmtId="0" fontId="0" fillId="0" borderId="0" xfId="0" applyFont="1"/>
    <xf numFmtId="0" fontId="20" fillId="0" borderId="11" xfId="0" applyFont="1" applyFill="1" applyBorder="1" applyAlignment="1" applyProtection="1">
      <alignment horizontal="center" vertical="center"/>
      <protection locked="0"/>
    </xf>
    <xf numFmtId="0" fontId="20" fillId="0" borderId="5" xfId="0" applyFont="1" applyFill="1" applyBorder="1" applyAlignment="1" applyProtection="1">
      <alignment horizontal="center" vertical="center" wrapText="1"/>
      <protection locked="0"/>
    </xf>
    <xf numFmtId="0" fontId="20" fillId="0" borderId="2" xfId="0" applyNumberFormat="1" applyFont="1" applyFill="1" applyBorder="1" applyAlignment="1" applyProtection="1">
      <alignment horizontal="left" vertical="center" wrapText="1" indent="1"/>
    </xf>
    <xf numFmtId="0" fontId="21" fillId="0" borderId="11"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wrapText="1"/>
      <protection locked="0"/>
    </xf>
    <xf numFmtId="0" fontId="21" fillId="0" borderId="2" xfId="0" applyFont="1" applyFill="1" applyBorder="1" applyAlignment="1" applyProtection="1">
      <alignment horizontal="left" vertical="center" wrapText="1" indent="1"/>
      <protection locked="0"/>
    </xf>
    <xf numFmtId="0" fontId="21" fillId="0" borderId="2" xfId="0" applyNumberFormat="1" applyFont="1" applyFill="1" applyBorder="1" applyAlignment="1" applyProtection="1">
      <alignment horizontal="left" vertical="center" wrapText="1" indent="1"/>
      <protection locked="0"/>
    </xf>
    <xf numFmtId="0" fontId="21" fillId="0" borderId="11" xfId="0" applyFont="1" applyFill="1" applyBorder="1" applyAlignment="1" applyProtection="1">
      <alignment horizontal="center" vertical="center"/>
      <protection locked="0"/>
    </xf>
    <xf numFmtId="0" fontId="21" fillId="0" borderId="2" xfId="0" applyNumberFormat="1" applyFont="1" applyFill="1" applyBorder="1" applyAlignment="1" applyProtection="1">
      <alignment horizontal="left" vertical="center" wrapText="1" indent="1"/>
    </xf>
    <xf numFmtId="4" fontId="20" fillId="0" borderId="2" xfId="0" applyNumberFormat="1" applyFont="1" applyFill="1" applyBorder="1" applyAlignment="1" applyProtection="1">
      <alignment horizontal="right" vertical="center"/>
      <protection locked="0"/>
    </xf>
    <xf numFmtId="4" fontId="20" fillId="0" borderId="2" xfId="0" applyNumberFormat="1" applyFont="1" applyFill="1" applyBorder="1" applyAlignment="1" applyProtection="1">
      <alignment horizontal="right" vertical="center"/>
      <protection hidden="1"/>
    </xf>
    <xf numFmtId="4" fontId="21" fillId="0" borderId="2" xfId="0" applyNumberFormat="1" applyFont="1" applyFill="1" applyBorder="1" applyAlignment="1" applyProtection="1">
      <alignment horizontal="right" vertical="center"/>
      <protection locked="0"/>
    </xf>
    <xf numFmtId="4" fontId="21" fillId="0" borderId="2" xfId="0" applyNumberFormat="1" applyFont="1" applyFill="1" applyBorder="1" applyAlignment="1" applyProtection="1">
      <alignment horizontal="right" vertical="center"/>
      <protection hidden="1"/>
    </xf>
    <xf numFmtId="0" fontId="4" fillId="0" borderId="0" xfId="0" applyFont="1" applyAlignment="1">
      <alignment wrapText="1"/>
    </xf>
    <xf numFmtId="0" fontId="0" fillId="0" borderId="11" xfId="0" applyFont="1" applyBorder="1" applyAlignment="1">
      <alignment horizontal="center" vertical="center"/>
    </xf>
    <xf numFmtId="0" fontId="18" fillId="0" borderId="2" xfId="3" applyFont="1" applyFill="1" applyBorder="1" applyAlignment="1">
      <alignment horizontal="left" vertical="center" wrapText="1"/>
    </xf>
    <xf numFmtId="49" fontId="18" fillId="0" borderId="2" xfId="3" applyNumberFormat="1" applyFont="1" applyFill="1" applyBorder="1" applyAlignment="1">
      <alignment horizontal="center" vertical="center" wrapText="1"/>
    </xf>
    <xf numFmtId="4" fontId="18" fillId="0" borderId="2" xfId="3" applyNumberFormat="1" applyFont="1" applyFill="1" applyBorder="1" applyAlignment="1">
      <alignment horizontal="right" vertical="center"/>
    </xf>
    <xf numFmtId="4" fontId="18" fillId="0" borderId="10" xfId="3" applyNumberFormat="1" applyFont="1" applyFill="1" applyBorder="1" applyAlignment="1">
      <alignment horizontal="right" vertical="center"/>
    </xf>
    <xf numFmtId="49" fontId="18" fillId="0" borderId="2" xfId="3" applyNumberFormat="1" applyFont="1" applyFill="1" applyBorder="1" applyAlignment="1">
      <alignment horizontal="center" vertical="center"/>
    </xf>
    <xf numFmtId="4" fontId="18" fillId="0" borderId="5" xfId="3" applyNumberFormat="1" applyFont="1" applyFill="1" applyBorder="1" applyAlignment="1">
      <alignment horizontal="right" vertical="center"/>
    </xf>
    <xf numFmtId="0" fontId="18" fillId="0" borderId="2" xfId="4" applyFont="1" applyFill="1" applyBorder="1" applyAlignment="1">
      <alignment vertical="center" wrapText="1"/>
    </xf>
    <xf numFmtId="0" fontId="18" fillId="0" borderId="2" xfId="3" applyFont="1" applyFill="1" applyBorder="1" applyAlignment="1">
      <alignment vertical="center" wrapText="1"/>
    </xf>
    <xf numFmtId="0" fontId="18" fillId="0" borderId="6" xfId="4" applyFont="1" applyFill="1" applyBorder="1" applyAlignment="1">
      <alignment vertical="center" wrapText="1"/>
    </xf>
    <xf numFmtId="49" fontId="18" fillId="0" borderId="15" xfId="3" applyNumberFormat="1" applyFont="1" applyFill="1" applyBorder="1" applyAlignment="1">
      <alignment horizontal="center" vertical="center"/>
    </xf>
    <xf numFmtId="4" fontId="18" fillId="0" borderId="8" xfId="3" applyNumberFormat="1" applyFont="1" applyFill="1" applyBorder="1" applyAlignment="1">
      <alignment horizontal="right" vertical="center"/>
    </xf>
    <xf numFmtId="4" fontId="18" fillId="0" borderId="15" xfId="3" applyNumberFormat="1" applyFont="1" applyFill="1" applyBorder="1" applyAlignment="1">
      <alignment horizontal="right" vertical="center"/>
    </xf>
    <xf numFmtId="4" fontId="18" fillId="0" borderId="12" xfId="3" applyNumberFormat="1" applyFont="1" applyFill="1" applyBorder="1" applyAlignment="1">
      <alignment horizontal="right" vertical="center"/>
    </xf>
    <xf numFmtId="0" fontId="0" fillId="0" borderId="13" xfId="0" applyBorder="1"/>
    <xf numFmtId="0" fontId="6" fillId="0" borderId="15" xfId="0" applyNumberFormat="1" applyFont="1" applyFill="1" applyBorder="1" applyAlignment="1" applyProtection="1">
      <alignment horizontal="left" vertical="center" wrapText="1" indent="1"/>
    </xf>
    <xf numFmtId="4" fontId="6" fillId="0" borderId="15" xfId="0" applyNumberFormat="1" applyFont="1" applyFill="1" applyBorder="1" applyAlignment="1" applyProtection="1">
      <alignment horizontal="right" vertical="center"/>
      <protection locked="0"/>
    </xf>
    <xf numFmtId="4" fontId="19" fillId="0" borderId="2" xfId="0" applyNumberFormat="1" applyFont="1" applyBorder="1"/>
    <xf numFmtId="0" fontId="19" fillId="0" borderId="2" xfId="0" applyFont="1" applyBorder="1"/>
    <xf numFmtId="0" fontId="5" fillId="2" borderId="17" xfId="0" applyFont="1" applyFill="1" applyBorder="1" applyAlignment="1" applyProtection="1">
      <alignment horizontal="center" vertical="center"/>
      <protection locked="0"/>
    </xf>
    <xf numFmtId="164" fontId="5" fillId="2" borderId="6" xfId="1" applyNumberFormat="1" applyFont="1" applyFill="1" applyBorder="1" applyAlignment="1" applyProtection="1">
      <alignment horizontal="center" vertical="center" wrapText="1"/>
      <protection locked="0"/>
    </xf>
    <xf numFmtId="3" fontId="5" fillId="2" borderId="6" xfId="0" applyNumberFormat="1"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3" fontId="5" fillId="2" borderId="6" xfId="1" applyNumberFormat="1" applyFont="1" applyFill="1" applyBorder="1" applyAlignment="1" applyProtection="1">
      <alignment horizontal="center" vertical="center" wrapText="1"/>
    </xf>
    <xf numFmtId="4" fontId="6" fillId="0" borderId="2" xfId="0" applyNumberFormat="1" applyFont="1" applyFill="1" applyBorder="1" applyAlignment="1" applyProtection="1">
      <alignment horizontal="center" vertical="center"/>
      <protection locked="0"/>
    </xf>
    <xf numFmtId="4" fontId="6" fillId="0" borderId="2" xfId="2" applyNumberFormat="1" applyFont="1" applyFill="1" applyBorder="1" applyAlignment="1" applyProtection="1">
      <alignment horizontal="center" vertical="center"/>
      <protection locked="0"/>
    </xf>
    <xf numFmtId="4" fontId="6" fillId="0" borderId="2" xfId="0" applyNumberFormat="1" applyFont="1" applyFill="1" applyBorder="1" applyAlignment="1" applyProtection="1">
      <alignment horizontal="center" vertical="center"/>
      <protection hidden="1"/>
    </xf>
    <xf numFmtId="4" fontId="0" fillId="0" borderId="12" xfId="0" applyNumberFormat="1" applyBorder="1" applyAlignment="1">
      <alignment horizontal="center"/>
    </xf>
    <xf numFmtId="4" fontId="6" fillId="0" borderId="15" xfId="0" applyNumberFormat="1" applyFont="1" applyFill="1" applyBorder="1" applyAlignment="1" applyProtection="1">
      <alignment horizontal="center" vertical="center"/>
      <protection locked="0"/>
    </xf>
    <xf numFmtId="4" fontId="6" fillId="0" borderId="15" xfId="2" applyNumberFormat="1" applyFont="1" applyFill="1" applyBorder="1" applyAlignment="1" applyProtection="1">
      <alignment horizontal="center" vertical="center"/>
      <protection locked="0"/>
    </xf>
    <xf numFmtId="4" fontId="6" fillId="0" borderId="15" xfId="0" applyNumberFormat="1" applyFont="1" applyFill="1" applyBorder="1" applyAlignment="1" applyProtection="1">
      <alignment horizontal="center" vertical="center"/>
      <protection hidden="1"/>
    </xf>
    <xf numFmtId="0" fontId="20" fillId="2" borderId="17" xfId="0" applyFont="1" applyFill="1" applyBorder="1" applyAlignment="1" applyProtection="1">
      <alignment horizontal="center" vertical="center"/>
      <protection locked="0"/>
    </xf>
    <xf numFmtId="0" fontId="20" fillId="2" borderId="10" xfId="0" applyFont="1" applyFill="1" applyBorder="1" applyAlignment="1" applyProtection="1">
      <alignment horizontal="center" vertical="center" wrapText="1"/>
      <protection locked="0"/>
    </xf>
    <xf numFmtId="164" fontId="20" fillId="2" borderId="6" xfId="1" applyNumberFormat="1" applyFont="1" applyFill="1" applyBorder="1" applyAlignment="1" applyProtection="1">
      <alignment horizontal="center" vertical="center" wrapText="1"/>
      <protection locked="0"/>
    </xf>
    <xf numFmtId="3" fontId="20" fillId="2" borderId="6" xfId="0" applyNumberFormat="1" applyFont="1" applyFill="1" applyBorder="1" applyAlignment="1" applyProtection="1">
      <alignment horizontal="center" vertical="center" wrapText="1"/>
      <protection locked="0"/>
    </xf>
    <xf numFmtId="0" fontId="20" fillId="2" borderId="6" xfId="0" applyFont="1" applyFill="1" applyBorder="1" applyAlignment="1" applyProtection="1">
      <alignment horizontal="center" vertical="center" wrapText="1"/>
      <protection locked="0"/>
    </xf>
    <xf numFmtId="3" fontId="20" fillId="2" borderId="6" xfId="1" applyNumberFormat="1" applyFont="1" applyFill="1" applyBorder="1" applyAlignment="1" applyProtection="1">
      <alignment horizontal="center" vertical="center" wrapText="1"/>
    </xf>
    <xf numFmtId="0" fontId="4" fillId="0" borderId="0" xfId="0" applyFont="1" applyAlignment="1">
      <alignment horizontal="center" vertical="center"/>
    </xf>
    <xf numFmtId="0" fontId="10" fillId="0" borderId="9" xfId="0" applyFont="1" applyBorder="1" applyAlignment="1">
      <alignment vertical="center"/>
    </xf>
    <xf numFmtId="0" fontId="10" fillId="0" borderId="21" xfId="0" applyFont="1" applyBorder="1" applyAlignment="1">
      <alignment vertical="center"/>
    </xf>
    <xf numFmtId="0" fontId="20" fillId="0" borderId="2" xfId="0" applyFont="1" applyFill="1" applyBorder="1" applyAlignment="1" applyProtection="1">
      <alignment horizontal="center" vertical="center"/>
      <protection locked="0"/>
    </xf>
    <xf numFmtId="0" fontId="20" fillId="0" borderId="2" xfId="0" applyFont="1" applyFill="1" applyBorder="1" applyAlignment="1" applyProtection="1">
      <alignment horizontal="center" vertical="center" wrapText="1"/>
      <protection locked="0"/>
    </xf>
    <xf numFmtId="0" fontId="20" fillId="0" borderId="18" xfId="0" applyFont="1" applyFill="1" applyBorder="1" applyAlignment="1" applyProtection="1">
      <alignment horizontal="center" vertical="center"/>
      <protection locked="0"/>
    </xf>
    <xf numFmtId="0" fontId="20" fillId="0" borderId="8" xfId="0" applyFont="1" applyFill="1" applyBorder="1" applyAlignment="1" applyProtection="1">
      <alignment horizontal="center" vertical="center" wrapText="1"/>
      <protection locked="0"/>
    </xf>
    <xf numFmtId="0" fontId="20" fillId="0" borderId="15" xfId="0" applyNumberFormat="1" applyFont="1" applyFill="1" applyBorder="1" applyAlignment="1" applyProtection="1">
      <alignment horizontal="left" vertical="center" wrapText="1" indent="1"/>
    </xf>
    <xf numFmtId="4" fontId="20" fillId="0" borderId="15" xfId="0" applyNumberFormat="1" applyFont="1" applyFill="1" applyBorder="1" applyAlignment="1" applyProtection="1">
      <alignment horizontal="right" vertical="center"/>
      <protection locked="0"/>
    </xf>
    <xf numFmtId="4" fontId="20" fillId="0" borderId="15" xfId="0" applyNumberFormat="1" applyFont="1" applyFill="1" applyBorder="1" applyAlignment="1" applyProtection="1">
      <alignment horizontal="right" vertical="center"/>
      <protection hidden="1"/>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horizontal="left" vertical="center" wrapText="1" indent="1"/>
    </xf>
    <xf numFmtId="4" fontId="21" fillId="0" borderId="0" xfId="0" applyNumberFormat="1" applyFont="1" applyFill="1" applyBorder="1" applyAlignment="1" applyProtection="1">
      <alignment horizontal="right" vertical="center"/>
      <protection locked="0"/>
    </xf>
    <xf numFmtId="4" fontId="21" fillId="0" borderId="0" xfId="0" applyNumberFormat="1" applyFont="1" applyFill="1" applyBorder="1" applyAlignment="1" applyProtection="1">
      <alignment horizontal="right" vertical="center"/>
      <protection hidden="1"/>
    </xf>
    <xf numFmtId="0" fontId="4" fillId="0" borderId="0" xfId="0" applyFont="1" applyBorder="1" applyAlignment="1">
      <alignment wrapText="1"/>
    </xf>
    <xf numFmtId="0" fontId="4" fillId="0" borderId="0" xfId="0" applyFont="1" applyBorder="1"/>
    <xf numFmtId="0" fontId="0" fillId="0" borderId="0" xfId="0"/>
    <xf numFmtId="4" fontId="6" fillId="0" borderId="15" xfId="0" applyNumberFormat="1" applyFont="1" applyFill="1" applyBorder="1" applyAlignment="1" applyProtection="1">
      <alignment vertical="center"/>
      <protection locked="0"/>
    </xf>
    <xf numFmtId="4" fontId="6" fillId="0" borderId="15" xfId="2" applyNumberFormat="1" applyFont="1" applyFill="1" applyBorder="1" applyAlignment="1" applyProtection="1">
      <alignment horizontal="right" vertical="center"/>
      <protection locked="0"/>
    </xf>
    <xf numFmtId="4" fontId="6" fillId="0" borderId="15" xfId="0" applyNumberFormat="1" applyFont="1" applyFill="1" applyBorder="1" applyAlignment="1" applyProtection="1">
      <alignment vertical="center"/>
      <protection hidden="1"/>
    </xf>
    <xf numFmtId="0" fontId="0" fillId="0" borderId="0" xfId="0" applyFont="1" applyFill="1"/>
    <xf numFmtId="0" fontId="18" fillId="0" borderId="15" xfId="4" applyFont="1" applyFill="1" applyBorder="1" applyAlignment="1">
      <alignment vertical="center" wrapText="1"/>
    </xf>
    <xf numFmtId="0" fontId="2" fillId="0" borderId="0" xfId="5"/>
    <xf numFmtId="49" fontId="24" fillId="0" borderId="27" xfId="5" applyNumberFormat="1" applyFont="1" applyFill="1" applyBorder="1" applyAlignment="1" applyProtection="1">
      <alignment horizontal="center" vertical="center" wrapText="1"/>
      <protection hidden="1"/>
    </xf>
    <xf numFmtId="165" fontId="8" fillId="0" borderId="2" xfId="5" applyNumberFormat="1" applyFont="1" applyFill="1" applyBorder="1" applyAlignment="1" applyProtection="1">
      <alignment vertical="center"/>
      <protection hidden="1"/>
    </xf>
    <xf numFmtId="2" fontId="8" fillId="0" borderId="2" xfId="5" applyNumberFormat="1" applyFont="1" applyFill="1" applyBorder="1" applyAlignment="1">
      <alignment horizontal="left" vertical="center" wrapText="1" indent="1"/>
    </xf>
    <xf numFmtId="0" fontId="8" fillId="0" borderId="0" xfId="5" applyFont="1" applyFill="1"/>
    <xf numFmtId="0" fontId="8" fillId="0" borderId="28" xfId="5" applyFont="1" applyFill="1" applyBorder="1" applyAlignment="1">
      <alignment horizontal="center" vertical="center"/>
    </xf>
    <xf numFmtId="0" fontId="24" fillId="0" borderId="27" xfId="5" applyFont="1" applyFill="1" applyBorder="1" applyAlignment="1" applyProtection="1">
      <alignment horizontal="center" vertical="center" wrapText="1"/>
      <protection hidden="1"/>
    </xf>
    <xf numFmtId="49" fontId="5" fillId="0" borderId="11" xfId="0" applyNumberFormat="1" applyFont="1" applyFill="1" applyBorder="1" applyAlignment="1" applyProtection="1">
      <alignment horizontal="center" vertical="center"/>
      <protection locked="0"/>
    </xf>
    <xf numFmtId="49" fontId="5" fillId="0" borderId="2" xfId="1" applyNumberFormat="1" applyFont="1" applyFill="1" applyBorder="1" applyAlignment="1" applyProtection="1">
      <alignment horizontal="center" vertical="center" wrapText="1"/>
      <protection locked="0"/>
    </xf>
    <xf numFmtId="49" fontId="5" fillId="0" borderId="2" xfId="0" applyNumberFormat="1" applyFont="1" applyFill="1" applyBorder="1" applyAlignment="1" applyProtection="1">
      <alignment horizontal="center" vertical="center" wrapText="1"/>
      <protection locked="0"/>
    </xf>
    <xf numFmtId="49" fontId="5" fillId="0" borderId="2" xfId="1" applyNumberFormat="1" applyFont="1" applyFill="1" applyBorder="1" applyAlignment="1" applyProtection="1">
      <alignment horizontal="center" vertical="center" wrapText="1"/>
    </xf>
    <xf numFmtId="49" fontId="5" fillId="0" borderId="3" xfId="1" applyNumberFormat="1" applyFont="1" applyFill="1" applyBorder="1" applyAlignment="1" applyProtection="1">
      <alignment horizontal="center" vertical="center" wrapText="1"/>
      <protection locked="0"/>
    </xf>
    <xf numFmtId="49" fontId="4" fillId="0" borderId="0" xfId="0" applyNumberFormat="1" applyFont="1" applyFill="1"/>
    <xf numFmtId="0" fontId="24" fillId="0" borderId="34" xfId="5" applyFont="1" applyFill="1" applyBorder="1" applyAlignment="1" applyProtection="1">
      <alignment vertical="center" wrapText="1"/>
      <protection hidden="1"/>
    </xf>
    <xf numFmtId="0" fontId="24" fillId="0" borderId="35" xfId="5" applyFont="1" applyFill="1" applyBorder="1" applyAlignment="1" applyProtection="1">
      <alignment vertical="center" wrapText="1"/>
      <protection hidden="1"/>
    </xf>
    <xf numFmtId="49" fontId="24" fillId="0" borderId="27" xfId="5" applyNumberFormat="1" applyFont="1" applyFill="1" applyBorder="1" applyAlignment="1">
      <alignment horizontal="center" vertical="center"/>
    </xf>
    <xf numFmtId="0" fontId="24" fillId="0" borderId="26" xfId="5" applyFont="1" applyFill="1" applyBorder="1" applyAlignment="1" applyProtection="1">
      <alignment vertical="center" wrapText="1"/>
      <protection hidden="1"/>
    </xf>
    <xf numFmtId="0" fontId="24" fillId="0" borderId="36" xfId="5" applyFont="1" applyFill="1" applyBorder="1" applyAlignment="1" applyProtection="1">
      <alignment vertical="center" wrapText="1"/>
      <protection hidden="1"/>
    </xf>
    <xf numFmtId="0" fontId="8" fillId="0" borderId="37" xfId="5" applyFont="1" applyFill="1" applyBorder="1" applyAlignment="1">
      <alignment horizontal="center" vertical="center"/>
    </xf>
    <xf numFmtId="0" fontId="8" fillId="0" borderId="38" xfId="5" applyFont="1" applyFill="1" applyBorder="1" applyAlignment="1">
      <alignment horizontal="center" vertical="center"/>
    </xf>
    <xf numFmtId="0" fontId="24" fillId="0" borderId="31" xfId="5" applyFont="1" applyFill="1" applyBorder="1" applyAlignment="1" applyProtection="1">
      <alignment vertical="center"/>
      <protection hidden="1"/>
    </xf>
    <xf numFmtId="165" fontId="24" fillId="0" borderId="31" xfId="5" applyNumberFormat="1" applyFont="1" applyFill="1" applyBorder="1" applyAlignment="1" applyProtection="1">
      <alignment horizontal="right" vertical="center"/>
      <protection hidden="1"/>
    </xf>
    <xf numFmtId="0" fontId="25" fillId="0" borderId="11" xfId="0" applyFont="1" applyFill="1" applyBorder="1" applyAlignment="1" applyProtection="1">
      <alignment horizontal="center" vertical="center"/>
      <protection locked="0"/>
    </xf>
    <xf numFmtId="49" fontId="25" fillId="0" borderId="11" xfId="0" applyNumberFormat="1" applyFont="1" applyFill="1" applyBorder="1" applyAlignment="1" applyProtection="1">
      <alignment horizontal="center" vertical="center"/>
      <protection locked="0"/>
    </xf>
    <xf numFmtId="4" fontId="20" fillId="0" borderId="2" xfId="2" applyNumberFormat="1" applyFont="1" applyFill="1" applyBorder="1" applyAlignment="1" applyProtection="1">
      <alignment horizontal="right" vertical="center"/>
      <protection locked="0"/>
    </xf>
    <xf numFmtId="0" fontId="24" fillId="0" borderId="33" xfId="5" applyFont="1" applyFill="1" applyBorder="1" applyAlignment="1" applyProtection="1">
      <alignment horizontal="center" vertical="center" wrapText="1"/>
      <protection hidden="1"/>
    </xf>
    <xf numFmtId="0" fontId="8" fillId="0" borderId="0" xfId="5" applyFont="1"/>
    <xf numFmtId="165" fontId="8" fillId="0" borderId="0" xfId="5" applyNumberFormat="1" applyFont="1" applyFill="1"/>
    <xf numFmtId="2" fontId="8" fillId="0" borderId="30" xfId="5" applyNumberFormat="1" applyFont="1" applyFill="1" applyBorder="1" applyAlignment="1" applyProtection="1">
      <alignment horizontal="left" vertical="center" wrapText="1" indent="1"/>
      <protection hidden="1"/>
    </xf>
    <xf numFmtId="165" fontId="8" fillId="0" borderId="29" xfId="5" applyNumberFormat="1" applyFont="1" applyFill="1" applyBorder="1" applyAlignment="1" applyProtection="1">
      <alignment vertical="center"/>
      <protection hidden="1"/>
    </xf>
    <xf numFmtId="0" fontId="8" fillId="0" borderId="41" xfId="5" applyFont="1" applyFill="1" applyBorder="1" applyAlignment="1">
      <alignment horizontal="center" vertical="center"/>
    </xf>
    <xf numFmtId="2" fontId="8" fillId="0" borderId="42" xfId="5" applyNumberFormat="1" applyFont="1" applyFill="1" applyBorder="1" applyAlignment="1" applyProtection="1">
      <alignment horizontal="left" vertical="center" wrapText="1" indent="1"/>
      <protection hidden="1"/>
    </xf>
    <xf numFmtId="165" fontId="8" fillId="0" borderId="42" xfId="5" applyNumberFormat="1" applyFont="1" applyFill="1" applyBorder="1" applyAlignment="1" applyProtection="1">
      <alignment vertical="center"/>
      <protection hidden="1"/>
    </xf>
    <xf numFmtId="165" fontId="8" fillId="0" borderId="43" xfId="5" applyNumberFormat="1" applyFont="1" applyFill="1" applyBorder="1" applyAlignment="1" applyProtection="1">
      <alignment vertical="center"/>
      <protection hidden="1"/>
    </xf>
    <xf numFmtId="0" fontId="26" fillId="0" borderId="44" xfId="0" applyFont="1" applyBorder="1" applyAlignment="1">
      <alignment horizontal="left" vertical="center" wrapText="1"/>
    </xf>
    <xf numFmtId="165" fontId="24" fillId="0" borderId="45" xfId="5" applyNumberFormat="1" applyFont="1" applyFill="1" applyBorder="1" applyAlignment="1" applyProtection="1">
      <alignment horizontal="right" vertical="center"/>
      <protection hidden="1"/>
    </xf>
    <xf numFmtId="2" fontId="8" fillId="0" borderId="29" xfId="5" applyNumberFormat="1" applyFont="1" applyFill="1" applyBorder="1" applyAlignment="1" applyProtection="1">
      <alignment horizontal="left" vertical="center" wrapText="1" indent="1"/>
      <protection hidden="1"/>
    </xf>
    <xf numFmtId="0" fontId="0" fillId="0" borderId="0" xfId="0"/>
    <xf numFmtId="4" fontId="14" fillId="0" borderId="6" xfId="0" applyNumberFormat="1" applyFont="1" applyFill="1" applyBorder="1" applyAlignment="1" applyProtection="1">
      <alignment vertical="center"/>
      <protection hidden="1"/>
    </xf>
    <xf numFmtId="49" fontId="13" fillId="0" borderId="2" xfId="0" applyNumberFormat="1" applyFont="1" applyFill="1" applyBorder="1" applyAlignment="1" applyProtection="1">
      <alignment horizontal="center" vertical="center" wrapText="1"/>
      <protection locked="0"/>
    </xf>
    <xf numFmtId="4" fontId="18" fillId="0" borderId="10" xfId="3" applyNumberFormat="1" applyFont="1" applyBorder="1" applyAlignment="1">
      <alignment horizontal="right" vertical="center" wrapText="1"/>
    </xf>
    <xf numFmtId="0" fontId="5" fillId="2" borderId="2" xfId="0" applyFont="1" applyFill="1" applyBorder="1" applyAlignment="1" applyProtection="1">
      <alignment horizontal="center" vertical="center" wrapText="1"/>
      <protection locked="0"/>
    </xf>
    <xf numFmtId="49" fontId="24" fillId="0" borderId="2" xfId="1"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xf>
    <xf numFmtId="0" fontId="24" fillId="0" borderId="2"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27" fillId="0" borderId="2" xfId="0" applyFont="1" applyBorder="1" applyAlignment="1">
      <alignment horizontal="center" vertical="center"/>
    </xf>
    <xf numFmtId="0" fontId="28" fillId="0" borderId="0" xfId="0" applyFont="1" applyAlignment="1">
      <alignment horizontal="center" vertical="center"/>
    </xf>
    <xf numFmtId="0" fontId="27" fillId="0" borderId="0" xfId="0" applyFont="1" applyAlignment="1">
      <alignment horizontal="center" vertical="center"/>
    </xf>
    <xf numFmtId="0" fontId="6" fillId="0" borderId="2" xfId="0" applyNumberFormat="1" applyFont="1" applyFill="1" applyBorder="1" applyAlignment="1" applyProtection="1">
      <alignment horizontal="center" vertical="center" wrapText="1"/>
      <protection locked="0"/>
    </xf>
    <xf numFmtId="0" fontId="0" fillId="0" borderId="0" xfId="0"/>
    <xf numFmtId="0" fontId="6"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19" fillId="0" borderId="2" xfId="0" applyFont="1" applyBorder="1" applyAlignment="1">
      <alignment horizontal="center"/>
    </xf>
    <xf numFmtId="0" fontId="7" fillId="0" borderId="0" xfId="0" applyFont="1" applyAlignment="1">
      <alignment horizontal="center"/>
    </xf>
    <xf numFmtId="0" fontId="16" fillId="0" borderId="0" xfId="0" applyFont="1" applyAlignment="1">
      <alignment horizontal="center"/>
    </xf>
    <xf numFmtId="0" fontId="14"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vertical="center" wrapText="1"/>
      <protection locked="0"/>
    </xf>
    <xf numFmtId="0" fontId="4" fillId="0" borderId="0" xfId="0" applyFont="1" applyAlignment="1">
      <alignment horizontal="center"/>
    </xf>
    <xf numFmtId="166" fontId="6" fillId="0" borderId="11" xfId="0" applyNumberFormat="1" applyFont="1" applyFill="1" applyBorder="1" applyAlignment="1" applyProtection="1">
      <alignment horizontal="center" vertical="center"/>
      <protection locked="0"/>
    </xf>
    <xf numFmtId="0" fontId="13" fillId="0" borderId="2" xfId="0" applyNumberFormat="1" applyFont="1" applyFill="1" applyBorder="1" applyAlignment="1" applyProtection="1">
      <alignment horizontal="left" vertical="center" wrapText="1" indent="1"/>
    </xf>
    <xf numFmtId="0" fontId="13" fillId="0" borderId="2" xfId="0" applyNumberFormat="1" applyFont="1" applyFill="1" applyBorder="1" applyAlignment="1" applyProtection="1">
      <alignment horizontal="center" vertical="center" wrapText="1"/>
    </xf>
    <xf numFmtId="4" fontId="13" fillId="0" borderId="2" xfId="0" applyNumberFormat="1" applyFont="1" applyFill="1" applyBorder="1" applyAlignment="1" applyProtection="1">
      <alignment vertical="center"/>
      <protection locked="0"/>
    </xf>
    <xf numFmtId="4" fontId="13" fillId="0" borderId="2" xfId="2" applyNumberFormat="1" applyFont="1" applyFill="1" applyBorder="1" applyAlignment="1" applyProtection="1">
      <alignment horizontal="right" vertical="center"/>
      <protection locked="0"/>
    </xf>
    <xf numFmtId="4" fontId="13" fillId="0" borderId="2" xfId="0" applyNumberFormat="1" applyFont="1" applyFill="1" applyBorder="1" applyAlignment="1" applyProtection="1">
      <alignment vertical="center"/>
      <protection hidden="1"/>
    </xf>
    <xf numFmtId="3" fontId="13" fillId="0" borderId="3" xfId="0" applyNumberFormat="1" applyFont="1" applyFill="1" applyBorder="1" applyAlignment="1" applyProtection="1">
      <alignment horizontal="left" vertical="center" wrapText="1" indent="1"/>
      <protection locked="0"/>
    </xf>
    <xf numFmtId="0" fontId="14" fillId="0" borderId="18" xfId="0" applyFont="1" applyFill="1" applyBorder="1" applyAlignment="1" applyProtection="1">
      <alignment horizontal="center" vertical="center"/>
      <protection locked="0"/>
    </xf>
    <xf numFmtId="0" fontId="0" fillId="0" borderId="0" xfId="0"/>
    <xf numFmtId="4" fontId="16" fillId="0" borderId="0" xfId="0" applyNumberFormat="1" applyFont="1" applyAlignment="1">
      <alignment horizontal="right"/>
    </xf>
    <xf numFmtId="4" fontId="21" fillId="0" borderId="2" xfId="2" applyNumberFormat="1" applyFont="1" applyFill="1" applyBorder="1" applyAlignment="1" applyProtection="1">
      <alignment horizontal="right" vertical="center"/>
      <protection locked="0"/>
    </xf>
    <xf numFmtId="4" fontId="20" fillId="0" borderId="15" xfId="2" applyNumberFormat="1" applyFont="1" applyFill="1" applyBorder="1" applyAlignment="1" applyProtection="1">
      <alignment horizontal="right" vertical="center"/>
      <protection locked="0"/>
    </xf>
    <xf numFmtId="4" fontId="21" fillId="0" borderId="0" xfId="2" applyNumberFormat="1" applyFont="1" applyFill="1" applyBorder="1" applyAlignment="1" applyProtection="1">
      <alignment horizontal="right" vertical="center"/>
      <protection locked="0"/>
    </xf>
    <xf numFmtId="0" fontId="4" fillId="0" borderId="0" xfId="0" applyFont="1" applyBorder="1" applyAlignment="1">
      <alignment horizontal="right" vertical="center"/>
    </xf>
    <xf numFmtId="0" fontId="15" fillId="0" borderId="0" xfId="0" applyFont="1" applyFill="1"/>
    <xf numFmtId="0" fontId="19" fillId="0" borderId="0" xfId="0" applyFont="1" applyFill="1"/>
    <xf numFmtId="0" fontId="4" fillId="0" borderId="3" xfId="0" applyFont="1" applyFill="1" applyBorder="1" applyAlignment="1">
      <alignment horizontal="left" vertical="center" wrapText="1"/>
    </xf>
    <xf numFmtId="0" fontId="4" fillId="0" borderId="3" xfId="0" applyFont="1" applyFill="1" applyBorder="1" applyAlignment="1">
      <alignment horizontal="left" vertical="center"/>
    </xf>
    <xf numFmtId="2" fontId="25" fillId="0" borderId="11" xfId="0" applyNumberFormat="1" applyFont="1" applyFill="1" applyBorder="1" applyAlignment="1" applyProtection="1">
      <alignment horizontal="center" vertical="center"/>
      <protection locked="0"/>
    </xf>
    <xf numFmtId="0" fontId="0" fillId="0" borderId="11" xfId="0" applyFont="1" applyFill="1" applyBorder="1" applyAlignment="1">
      <alignment horizontal="center" vertical="center"/>
    </xf>
    <xf numFmtId="4" fontId="18" fillId="0" borderId="10" xfId="3" applyNumberFormat="1" applyFont="1" applyFill="1" applyBorder="1" applyAlignment="1">
      <alignment horizontal="right" vertical="center" wrapText="1"/>
    </xf>
    <xf numFmtId="49" fontId="18" fillId="0" borderId="6" xfId="3" applyNumberFormat="1" applyFont="1" applyFill="1" applyBorder="1" applyAlignment="1">
      <alignment horizontal="center" vertical="center"/>
    </xf>
    <xf numFmtId="4" fontId="0" fillId="0" borderId="12" xfId="0" applyNumberFormat="1" applyFill="1" applyBorder="1"/>
    <xf numFmtId="0" fontId="0" fillId="0" borderId="12" xfId="0" applyFill="1" applyBorder="1"/>
    <xf numFmtId="0" fontId="18" fillId="0" borderId="0" xfId="0" applyFont="1" applyFill="1"/>
    <xf numFmtId="0" fontId="29" fillId="0" borderId="15" xfId="0" applyNumberFormat="1" applyFont="1" applyFill="1" applyBorder="1" applyAlignment="1" applyProtection="1">
      <alignment horizontal="left" vertical="center" wrapText="1" indent="1"/>
    </xf>
    <xf numFmtId="0" fontId="0" fillId="3" borderId="0" xfId="0" applyFill="1"/>
    <xf numFmtId="4" fontId="0" fillId="0" borderId="0" xfId="0" applyNumberFormat="1" applyFill="1"/>
    <xf numFmtId="0" fontId="4" fillId="0" borderId="0" xfId="0" applyFont="1" applyFill="1" applyAlignment="1">
      <alignment wrapText="1"/>
    </xf>
    <xf numFmtId="49" fontId="4" fillId="0" borderId="0" xfId="0" applyNumberFormat="1" applyFont="1" applyFill="1" applyAlignment="1">
      <alignment wrapText="1"/>
    </xf>
    <xf numFmtId="0" fontId="18" fillId="0" borderId="0" xfId="0" applyFont="1" applyFill="1" applyAlignment="1">
      <alignment wrapText="1"/>
    </xf>
    <xf numFmtId="0" fontId="0" fillId="0" borderId="0" xfId="0"/>
    <xf numFmtId="4" fontId="7" fillId="0" borderId="0" xfId="0" applyNumberFormat="1" applyFont="1" applyFill="1"/>
    <xf numFmtId="0" fontId="7" fillId="0" borderId="0" xfId="0" applyFont="1" applyFill="1"/>
    <xf numFmtId="0" fontId="4" fillId="0" borderId="0" xfId="0" applyFont="1" applyBorder="1" applyAlignment="1">
      <alignment horizontal="center"/>
    </xf>
    <xf numFmtId="49" fontId="5" fillId="0" borderId="19" xfId="0" applyNumberFormat="1" applyFont="1" applyFill="1" applyBorder="1" applyAlignment="1" applyProtection="1">
      <alignment horizontal="center" vertical="center" wrapText="1"/>
      <protection locked="0"/>
    </xf>
    <xf numFmtId="4" fontId="6" fillId="0" borderId="19" xfId="0" applyNumberFormat="1" applyFont="1" applyFill="1" applyBorder="1" applyAlignment="1" applyProtection="1">
      <alignment vertical="center"/>
      <protection hidden="1"/>
    </xf>
    <xf numFmtId="4" fontId="6" fillId="0" borderId="19" xfId="2" applyNumberFormat="1" applyFont="1" applyFill="1" applyBorder="1" applyAlignment="1" applyProtection="1">
      <alignment horizontal="right" vertical="center"/>
      <protection locked="0"/>
    </xf>
    <xf numFmtId="0" fontId="0" fillId="0" borderId="0" xfId="0"/>
    <xf numFmtId="0" fontId="0" fillId="0" borderId="0" xfId="0"/>
    <xf numFmtId="4" fontId="30" fillId="0" borderId="2" xfId="0" applyNumberFormat="1" applyFont="1" applyFill="1" applyBorder="1" applyAlignment="1">
      <alignment horizontal="center" vertical="center"/>
    </xf>
    <xf numFmtId="4" fontId="30" fillId="0" borderId="15" xfId="0" applyNumberFormat="1" applyFont="1" applyFill="1" applyBorder="1" applyAlignment="1">
      <alignment horizontal="center" vertical="center"/>
    </xf>
    <xf numFmtId="0" fontId="5" fillId="0" borderId="15" xfId="0" applyNumberFormat="1" applyFont="1" applyFill="1" applyBorder="1" applyAlignment="1" applyProtection="1">
      <alignment horizontal="left" vertical="center" wrapText="1" indent="1"/>
    </xf>
    <xf numFmtId="0" fontId="5" fillId="0" borderId="15"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horizontal="center" vertical="center" wrapText="1"/>
    </xf>
    <xf numFmtId="4" fontId="5" fillId="0" borderId="15" xfId="0" applyNumberFormat="1" applyFont="1" applyFill="1" applyBorder="1" applyAlignment="1" applyProtection="1">
      <alignment vertical="center"/>
      <protection locked="0"/>
    </xf>
    <xf numFmtId="4" fontId="21" fillId="0" borderId="11" xfId="0" applyNumberFormat="1" applyFont="1" applyFill="1" applyBorder="1" applyAlignment="1" applyProtection="1">
      <alignment horizontal="center" vertical="center" wrapText="1"/>
      <protection locked="0"/>
    </xf>
    <xf numFmtId="0" fontId="0" fillId="0" borderId="0" xfId="0"/>
    <xf numFmtId="0" fontId="0" fillId="0" borderId="23" xfId="0" applyBorder="1" applyAlignment="1">
      <alignment horizontal="center"/>
    </xf>
    <xf numFmtId="0" fontId="0" fillId="0" borderId="23" xfId="0" applyFill="1" applyBorder="1" applyAlignment="1">
      <alignment horizontal="center"/>
    </xf>
    <xf numFmtId="0" fontId="0" fillId="0" borderId="21" xfId="0" applyBorder="1"/>
    <xf numFmtId="0" fontId="21" fillId="0" borderId="18" xfId="0" applyFont="1" applyFill="1" applyBorder="1" applyAlignment="1" applyProtection="1">
      <alignment horizontal="center" vertical="center"/>
      <protection locked="0"/>
    </xf>
    <xf numFmtId="4" fontId="21" fillId="0" borderId="15" xfId="0" applyNumberFormat="1" applyFont="1" applyFill="1" applyBorder="1" applyAlignment="1" applyProtection="1">
      <alignment horizontal="right" vertical="center"/>
      <protection locked="0"/>
    </xf>
    <xf numFmtId="4" fontId="21" fillId="0" borderId="15" xfId="2" applyNumberFormat="1" applyFont="1" applyFill="1" applyBorder="1" applyAlignment="1" applyProtection="1">
      <alignment horizontal="right" vertical="center"/>
      <protection locked="0"/>
    </xf>
    <xf numFmtId="4" fontId="21" fillId="0" borderId="15" xfId="0" applyNumberFormat="1" applyFont="1" applyFill="1" applyBorder="1" applyAlignment="1" applyProtection="1">
      <alignment horizontal="right" vertical="center"/>
      <protection hidden="1"/>
    </xf>
    <xf numFmtId="0" fontId="19" fillId="0" borderId="3" xfId="0" applyFont="1" applyFill="1" applyBorder="1" applyAlignment="1">
      <alignment horizontal="left" vertical="center"/>
    </xf>
    <xf numFmtId="0" fontId="19" fillId="0" borderId="3" xfId="0" applyFont="1" applyFill="1" applyBorder="1" applyAlignment="1">
      <alignment horizontal="left" vertical="center" wrapText="1"/>
    </xf>
    <xf numFmtId="4" fontId="18" fillId="0" borderId="2" xfId="3" applyNumberFormat="1" applyFont="1" applyFill="1" applyBorder="1" applyAlignment="1">
      <alignment horizontal="right" vertical="center" wrapText="1"/>
    </xf>
    <xf numFmtId="4" fontId="18" fillId="0" borderId="5" xfId="3" applyNumberFormat="1" applyFont="1" applyFill="1" applyBorder="1" applyAlignment="1">
      <alignment horizontal="right" vertical="center" wrapText="1"/>
    </xf>
    <xf numFmtId="0" fontId="0" fillId="0" borderId="0" xfId="0" applyFont="1" applyFill="1" applyAlignment="1">
      <alignment horizontal="center" vertical="center"/>
    </xf>
    <xf numFmtId="0" fontId="0" fillId="0" borderId="0" xfId="0" applyFill="1" applyAlignment="1">
      <alignment horizontal="center" vertical="center"/>
    </xf>
    <xf numFmtId="3" fontId="5" fillId="2" borderId="2" xfId="1" applyNumberFormat="1" applyFont="1" applyFill="1" applyBorder="1" applyAlignment="1" applyProtection="1">
      <alignment horizontal="center" vertical="center" wrapText="1"/>
    </xf>
    <xf numFmtId="0" fontId="10" fillId="0" borderId="21" xfId="0" applyFont="1" applyBorder="1" applyAlignment="1">
      <alignment horizontal="center" vertical="center"/>
    </xf>
    <xf numFmtId="0" fontId="20" fillId="0" borderId="2" xfId="0" applyNumberFormat="1" applyFont="1" applyFill="1" applyBorder="1" applyAlignment="1" applyProtection="1">
      <alignment horizontal="center" vertical="center" wrapText="1"/>
    </xf>
    <xf numFmtId="0" fontId="21" fillId="0" borderId="2" xfId="0" applyFont="1" applyFill="1" applyBorder="1" applyAlignment="1" applyProtection="1">
      <alignment horizontal="center" vertical="center" wrapText="1"/>
      <protection locked="0"/>
    </xf>
    <xf numFmtId="0" fontId="21" fillId="0" borderId="2" xfId="0" applyNumberFormat="1" applyFont="1" applyFill="1" applyBorder="1" applyAlignment="1" applyProtection="1">
      <alignment horizontal="center" vertical="center" wrapText="1"/>
      <protection locked="0"/>
    </xf>
    <xf numFmtId="0" fontId="21" fillId="0" borderId="2" xfId="0" applyNumberFormat="1" applyFont="1" applyFill="1" applyBorder="1" applyAlignment="1" applyProtection="1">
      <alignment horizontal="center" vertical="center" wrapText="1"/>
    </xf>
    <xf numFmtId="0" fontId="21" fillId="0" borderId="15"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wrapText="1"/>
    </xf>
    <xf numFmtId="0" fontId="29" fillId="0" borderId="15"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protection locked="0"/>
    </xf>
    <xf numFmtId="0" fontId="0" fillId="0" borderId="0" xfId="0" applyAlignment="1">
      <alignment horizontal="center"/>
    </xf>
    <xf numFmtId="49" fontId="18" fillId="0" borderId="5" xfId="3" applyNumberFormat="1" applyFont="1" applyFill="1" applyBorder="1" applyAlignment="1">
      <alignment horizontal="center" vertical="center" wrapText="1"/>
    </xf>
    <xf numFmtId="49" fontId="18" fillId="0" borderId="5" xfId="3" applyNumberFormat="1" applyFont="1" applyFill="1" applyBorder="1" applyAlignment="1">
      <alignment horizontal="center" vertical="center"/>
    </xf>
    <xf numFmtId="49" fontId="18" fillId="0" borderId="10" xfId="3" applyNumberFormat="1" applyFont="1" applyFill="1" applyBorder="1" applyAlignment="1">
      <alignment horizontal="center" vertical="center"/>
    </xf>
    <xf numFmtId="49" fontId="18" fillId="0" borderId="8" xfId="3" applyNumberFormat="1" applyFont="1" applyFill="1" applyBorder="1" applyAlignment="1">
      <alignment horizontal="center" vertical="center"/>
    </xf>
    <xf numFmtId="0" fontId="0" fillId="0" borderId="16" xfId="0" applyFont="1" applyFill="1" applyBorder="1" applyAlignment="1">
      <alignment horizontal="center" vertical="center"/>
    </xf>
    <xf numFmtId="0" fontId="18" fillId="0" borderId="2" xfId="3" applyFont="1" applyFill="1" applyBorder="1" applyAlignment="1">
      <alignment horizontal="center" vertical="center" wrapText="1"/>
    </xf>
    <xf numFmtId="4" fontId="6" fillId="0" borderId="25" xfId="2" applyNumberFormat="1" applyFont="1" applyFill="1" applyBorder="1" applyAlignment="1" applyProtection="1">
      <alignment horizontal="right" vertical="center"/>
      <protection locked="0"/>
    </xf>
    <xf numFmtId="4" fontId="6" fillId="0" borderId="25" xfId="0" applyNumberFormat="1" applyFont="1" applyFill="1" applyBorder="1" applyAlignment="1" applyProtection="1">
      <alignment vertical="center"/>
      <protection hidden="1"/>
    </xf>
    <xf numFmtId="4" fontId="6" fillId="0" borderId="25" xfId="0" applyNumberFormat="1" applyFont="1" applyFill="1" applyBorder="1" applyAlignment="1" applyProtection="1">
      <alignment vertical="center"/>
      <protection locked="0"/>
    </xf>
    <xf numFmtId="4" fontId="14" fillId="0" borderId="19" xfId="0" applyNumberFormat="1" applyFont="1" applyFill="1" applyBorder="1" applyAlignment="1" applyProtection="1">
      <alignment vertical="center"/>
      <protection hidden="1"/>
    </xf>
    <xf numFmtId="4" fontId="14" fillId="0" borderId="19" xfId="2" applyNumberFormat="1" applyFont="1" applyFill="1" applyBorder="1" applyAlignment="1" applyProtection="1">
      <alignment horizontal="right" vertical="center"/>
      <protection locked="0"/>
    </xf>
    <xf numFmtId="4" fontId="13" fillId="0" borderId="19" xfId="0" applyNumberFormat="1" applyFont="1" applyFill="1" applyBorder="1" applyAlignment="1" applyProtection="1">
      <alignment vertical="center"/>
      <protection hidden="1"/>
    </xf>
    <xf numFmtId="4" fontId="18" fillId="0" borderId="19" xfId="3" applyNumberFormat="1" applyFont="1" applyFill="1" applyBorder="1" applyAlignment="1">
      <alignment horizontal="right" vertical="center"/>
    </xf>
    <xf numFmtId="4" fontId="18" fillId="0" borderId="25" xfId="3" applyNumberFormat="1" applyFont="1" applyFill="1" applyBorder="1" applyAlignment="1">
      <alignment horizontal="right" vertical="center"/>
    </xf>
    <xf numFmtId="0" fontId="24" fillId="0" borderId="32" xfId="5" applyFont="1" applyFill="1" applyBorder="1" applyAlignment="1">
      <alignment horizontal="center" vertical="center"/>
    </xf>
    <xf numFmtId="0" fontId="31" fillId="0" borderId="0" xfId="0" applyFont="1" applyAlignment="1">
      <alignment horizontal="center" vertical="center"/>
    </xf>
    <xf numFmtId="0" fontId="31" fillId="0" borderId="0" xfId="0" applyFont="1"/>
    <xf numFmtId="0" fontId="31" fillId="0" borderId="13" xfId="0" applyFont="1" applyBorder="1"/>
    <xf numFmtId="3" fontId="14" fillId="0" borderId="3" xfId="0" applyNumberFormat="1" applyFont="1" applyFill="1" applyBorder="1" applyAlignment="1" applyProtection="1">
      <alignment horizontal="left" vertical="center" wrapText="1" indent="1"/>
      <protection locked="0"/>
    </xf>
    <xf numFmtId="0" fontId="0" fillId="0" borderId="0" xfId="0"/>
    <xf numFmtId="0" fontId="0" fillId="0" borderId="0" xfId="0" applyBorder="1"/>
    <xf numFmtId="1" fontId="5" fillId="0" borderId="2" xfId="0" applyNumberFormat="1" applyFont="1" applyFill="1" applyBorder="1" applyAlignment="1" applyProtection="1">
      <alignment horizontal="center" vertical="center" wrapText="1"/>
      <protection locked="0"/>
    </xf>
    <xf numFmtId="0" fontId="0" fillId="0" borderId="0" xfId="0" applyFill="1" applyBorder="1"/>
    <xf numFmtId="0" fontId="5" fillId="2" borderId="11" xfId="0" applyFont="1" applyFill="1" applyBorder="1" applyAlignment="1" applyProtection="1">
      <alignment horizontal="center" vertical="center"/>
      <protection locked="0"/>
    </xf>
    <xf numFmtId="164" fontId="5" fillId="2" borderId="2" xfId="1" applyNumberFormat="1" applyFont="1" applyFill="1" applyBorder="1" applyAlignment="1" applyProtection="1">
      <alignment horizontal="center" vertical="center" wrapText="1"/>
      <protection locked="0"/>
    </xf>
    <xf numFmtId="164" fontId="24" fillId="2" borderId="2" xfId="1" applyNumberFormat="1" applyFont="1" applyFill="1" applyBorder="1" applyAlignment="1" applyProtection="1">
      <alignment horizontal="center" vertical="center" wrapText="1"/>
      <protection locked="0"/>
    </xf>
    <xf numFmtId="3" fontId="5" fillId="2" borderId="2" xfId="0" applyNumberFormat="1" applyFont="1" applyFill="1" applyBorder="1" applyAlignment="1" applyProtection="1">
      <alignment horizontal="center" vertical="center" wrapText="1"/>
      <protection locked="0"/>
    </xf>
    <xf numFmtId="4" fontId="5" fillId="2" borderId="2" xfId="0" applyNumberFormat="1" applyFont="1" applyFill="1" applyBorder="1" applyAlignment="1" applyProtection="1">
      <alignment horizontal="center" vertical="center" wrapText="1"/>
      <protection locked="0"/>
    </xf>
    <xf numFmtId="3" fontId="5" fillId="2" borderId="3" xfId="1" applyNumberFormat="1" applyFont="1" applyFill="1" applyBorder="1" applyAlignment="1" applyProtection="1">
      <alignment horizontal="center" vertical="center" wrapText="1"/>
      <protection locked="0"/>
    </xf>
    <xf numFmtId="49" fontId="13" fillId="0" borderId="11" xfId="0" applyNumberFormat="1" applyFont="1" applyFill="1" applyBorder="1" applyAlignment="1" applyProtection="1">
      <alignment horizontal="center" vertical="center"/>
      <protection locked="0"/>
    </xf>
    <xf numFmtId="49" fontId="13" fillId="0" borderId="2" xfId="1" applyNumberFormat="1" applyFont="1" applyFill="1" applyBorder="1" applyAlignment="1" applyProtection="1">
      <alignment horizontal="center" vertical="center" wrapText="1"/>
      <protection locked="0"/>
    </xf>
    <xf numFmtId="49" fontId="13" fillId="0" borderId="2" xfId="1" applyNumberFormat="1" applyFont="1" applyFill="1" applyBorder="1" applyAlignment="1" applyProtection="1">
      <alignment horizontal="center" vertical="center" wrapText="1"/>
    </xf>
    <xf numFmtId="1" fontId="13" fillId="0" borderId="2" xfId="0" applyNumberFormat="1" applyFont="1" applyFill="1" applyBorder="1" applyAlignment="1" applyProtection="1">
      <alignment horizontal="center" vertical="center" wrapText="1"/>
      <protection locked="0"/>
    </xf>
    <xf numFmtId="0" fontId="17" fillId="2" borderId="11" xfId="0" applyFont="1" applyFill="1" applyBorder="1" applyAlignment="1" applyProtection="1">
      <alignment horizontal="center" vertical="center"/>
      <protection locked="0"/>
    </xf>
    <xf numFmtId="0" fontId="17" fillId="2" borderId="5" xfId="0" applyFont="1" applyFill="1" applyBorder="1" applyAlignment="1" applyProtection="1">
      <alignment horizontal="center" vertical="center"/>
      <protection locked="0"/>
    </xf>
    <xf numFmtId="164" fontId="17" fillId="2" borderId="2" xfId="1" applyNumberFormat="1" applyFont="1" applyFill="1" applyBorder="1" applyAlignment="1" applyProtection="1">
      <alignment horizontal="center" vertical="center" wrapText="1"/>
      <protection locked="0"/>
    </xf>
    <xf numFmtId="3" fontId="17" fillId="2" borderId="2" xfId="0" applyNumberFormat="1" applyFont="1" applyFill="1" applyBorder="1" applyAlignment="1" applyProtection="1">
      <alignment horizontal="center" vertical="center" wrapText="1"/>
      <protection locked="0"/>
    </xf>
    <xf numFmtId="3" fontId="17" fillId="2" borderId="2" xfId="1" applyNumberFormat="1" applyFont="1" applyFill="1" applyBorder="1" applyAlignment="1" applyProtection="1">
      <alignment horizontal="center" vertical="center" wrapText="1"/>
    </xf>
    <xf numFmtId="49" fontId="30" fillId="0" borderId="0" xfId="0" applyNumberFormat="1" applyFont="1" applyFill="1"/>
    <xf numFmtId="0" fontId="21" fillId="0" borderId="8" xfId="0" applyFont="1" applyFill="1" applyBorder="1" applyAlignment="1" applyProtection="1">
      <alignment horizontal="center" vertical="center" wrapText="1"/>
      <protection locked="0"/>
    </xf>
    <xf numFmtId="0" fontId="21" fillId="0" borderId="15" xfId="0" applyNumberFormat="1" applyFont="1" applyFill="1" applyBorder="1" applyAlignment="1" applyProtection="1">
      <alignment horizontal="left" vertical="center" wrapText="1" indent="1"/>
    </xf>
    <xf numFmtId="1" fontId="33" fillId="0" borderId="11" xfId="0" applyNumberFormat="1" applyFont="1" applyFill="1" applyBorder="1" applyAlignment="1" applyProtection="1">
      <alignment horizontal="center" vertical="center"/>
      <protection locked="0"/>
    </xf>
    <xf numFmtId="4" fontId="32" fillId="0" borderId="12" xfId="0" applyNumberFormat="1" applyFont="1" applyBorder="1"/>
    <xf numFmtId="0" fontId="0" fillId="0" borderId="3" xfId="0" applyFont="1" applyFill="1" applyBorder="1"/>
    <xf numFmtId="0" fontId="0" fillId="0" borderId="48" xfId="0" applyFont="1" applyFill="1" applyBorder="1"/>
    <xf numFmtId="0" fontId="13" fillId="0" borderId="11" xfId="0" applyFont="1" applyFill="1" applyBorder="1" applyAlignment="1" applyProtection="1">
      <alignment horizontal="center" vertical="center"/>
      <protection locked="0"/>
    </xf>
    <xf numFmtId="0" fontId="19" fillId="0" borderId="0" xfId="0" applyFont="1"/>
    <xf numFmtId="2" fontId="8" fillId="0" borderId="2" xfId="5" applyNumberFormat="1" applyFont="1" applyFill="1" applyBorder="1" applyAlignment="1" applyProtection="1">
      <alignment horizontal="left" vertical="center" wrapText="1" indent="1"/>
      <protection hidden="1"/>
    </xf>
    <xf numFmtId="2" fontId="8" fillId="0" borderId="29" xfId="5" applyNumberFormat="1" applyFont="1" applyFill="1" applyBorder="1" applyAlignment="1" applyProtection="1">
      <alignment horizontal="left" vertical="center" wrapText="1" indent="1"/>
      <protection hidden="1"/>
    </xf>
    <xf numFmtId="165" fontId="8" fillId="0" borderId="49" xfId="5" applyNumberFormat="1" applyFont="1" applyFill="1" applyBorder="1" applyAlignment="1" applyProtection="1">
      <alignment vertical="center"/>
      <protection hidden="1"/>
    </xf>
    <xf numFmtId="3" fontId="20" fillId="2" borderId="2" xfId="1" applyNumberFormat="1" applyFont="1" applyFill="1" applyBorder="1" applyAlignment="1" applyProtection="1">
      <alignment horizontal="center" vertical="center" wrapText="1"/>
    </xf>
    <xf numFmtId="1" fontId="8" fillId="0" borderId="29" xfId="5" applyNumberFormat="1" applyFont="1" applyFill="1" applyBorder="1" applyAlignment="1" applyProtection="1">
      <alignment horizontal="center" vertical="center" wrapText="1"/>
      <protection hidden="1"/>
    </xf>
    <xf numFmtId="1" fontId="24" fillId="0" borderId="6" xfId="5" applyNumberFormat="1" applyFont="1" applyFill="1" applyBorder="1" applyAlignment="1" applyProtection="1">
      <alignment horizontal="center" vertical="center" wrapText="1"/>
      <protection hidden="1"/>
    </xf>
    <xf numFmtId="1" fontId="8" fillId="0" borderId="6" xfId="5" applyNumberFormat="1" applyFont="1" applyFill="1" applyBorder="1" applyAlignment="1" applyProtection="1">
      <alignment horizontal="center" vertical="center" wrapText="1"/>
      <protection hidden="1"/>
    </xf>
    <xf numFmtId="165" fontId="8" fillId="0" borderId="44" xfId="5" applyNumberFormat="1" applyFont="1" applyFill="1" applyBorder="1" applyAlignment="1" applyProtection="1">
      <alignment vertical="center"/>
      <protection hidden="1"/>
    </xf>
    <xf numFmtId="1" fontId="24" fillId="0" borderId="31" xfId="5" applyNumberFormat="1" applyFont="1" applyFill="1" applyBorder="1" applyAlignment="1" applyProtection="1">
      <alignment horizontal="center" vertical="center"/>
      <protection hidden="1"/>
    </xf>
    <xf numFmtId="0" fontId="8" fillId="0" borderId="29" xfId="5" applyFont="1" applyFill="1" applyBorder="1" applyAlignment="1" applyProtection="1">
      <alignment horizontal="center" vertical="center"/>
      <protection hidden="1"/>
    </xf>
    <xf numFmtId="165" fontId="8" fillId="0" borderId="50" xfId="5" applyNumberFormat="1" applyFont="1" applyFill="1" applyBorder="1" applyAlignment="1" applyProtection="1">
      <alignment vertical="center"/>
      <protection hidden="1"/>
    </xf>
    <xf numFmtId="0" fontId="24" fillId="0" borderId="51" xfId="5" applyFont="1" applyFill="1" applyBorder="1" applyAlignment="1" applyProtection="1">
      <alignment horizontal="center" vertical="center"/>
      <protection hidden="1"/>
    </xf>
    <xf numFmtId="0" fontId="8" fillId="0" borderId="30" xfId="5" applyFont="1" applyFill="1" applyBorder="1" applyAlignment="1" applyProtection="1">
      <alignment horizontal="center" vertical="center"/>
      <protection hidden="1"/>
    </xf>
    <xf numFmtId="0" fontId="24" fillId="0" borderId="42" xfId="5" applyFont="1" applyFill="1" applyBorder="1" applyAlignment="1" applyProtection="1">
      <alignment horizontal="center" vertical="center"/>
      <protection hidden="1"/>
    </xf>
    <xf numFmtId="165" fontId="8" fillId="0" borderId="30" xfId="5" applyNumberFormat="1" applyFont="1" applyFill="1" applyBorder="1" applyAlignment="1" applyProtection="1">
      <alignment vertical="center"/>
      <protection hidden="1"/>
    </xf>
    <xf numFmtId="165" fontId="8" fillId="0" borderId="6" xfId="5" applyNumberFormat="1" applyFont="1" applyFill="1" applyBorder="1" applyAlignment="1" applyProtection="1">
      <alignment vertical="center"/>
      <protection hidden="1"/>
    </xf>
    <xf numFmtId="165" fontId="8" fillId="0" borderId="0" xfId="5" applyNumberFormat="1" applyFont="1"/>
    <xf numFmtId="0" fontId="26" fillId="0" borderId="43" xfId="0" applyFont="1" applyBorder="1" applyAlignment="1">
      <alignment horizontal="left" vertical="center" wrapText="1"/>
    </xf>
    <xf numFmtId="165" fontId="24" fillId="0" borderId="53" xfId="5" applyNumberFormat="1" applyFont="1" applyFill="1" applyBorder="1" applyAlignment="1" applyProtection="1">
      <alignment horizontal="right" vertical="center"/>
      <protection hidden="1"/>
    </xf>
    <xf numFmtId="0" fontId="26" fillId="0" borderId="52" xfId="0" applyFont="1" applyBorder="1" applyAlignment="1">
      <alignment horizontal="left" vertical="center" wrapText="1"/>
    </xf>
    <xf numFmtId="0" fontId="3" fillId="0" borderId="0" xfId="0" applyFont="1" applyBorder="1" applyAlignment="1">
      <alignment horizontal="center"/>
    </xf>
    <xf numFmtId="0" fontId="0" fillId="0" borderId="0" xfId="0" applyBorder="1"/>
    <xf numFmtId="0" fontId="4" fillId="0" borderId="4" xfId="0" applyFont="1" applyBorder="1" applyAlignment="1">
      <alignment horizontal="center"/>
    </xf>
    <xf numFmtId="0" fontId="32" fillId="0" borderId="24" xfId="0" applyFont="1" applyBorder="1" applyAlignment="1">
      <alignment horizontal="center"/>
    </xf>
    <xf numFmtId="0" fontId="32" fillId="0" borderId="23" xfId="0" applyFont="1" applyBorder="1" applyAlignment="1">
      <alignment horizontal="center"/>
    </xf>
    <xf numFmtId="0" fontId="32" fillId="0" borderId="16" xfId="0" applyFont="1" applyBorder="1" applyAlignment="1">
      <alignment horizontal="center"/>
    </xf>
    <xf numFmtId="0" fontId="22" fillId="0" borderId="46"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protection locked="0"/>
    </xf>
    <xf numFmtId="0" fontId="22" fillId="0" borderId="47" xfId="0" applyFont="1" applyFill="1" applyBorder="1" applyAlignment="1" applyProtection="1">
      <alignment horizontal="center" vertical="center"/>
      <protection locked="0"/>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5" xfId="0" applyFont="1" applyBorder="1" applyAlignment="1">
      <alignment horizontal="center" vertical="center"/>
    </xf>
    <xf numFmtId="0" fontId="15" fillId="0" borderId="2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0" xfId="0" applyFont="1" applyBorder="1" applyAlignment="1">
      <alignment horizontal="center" vertical="center" wrapText="1"/>
    </xf>
    <xf numFmtId="0" fontId="0" fillId="0" borderId="24" xfId="0" applyBorder="1" applyAlignment="1">
      <alignment horizontal="center"/>
    </xf>
    <xf numFmtId="0" fontId="0" fillId="0" borderId="23" xfId="0" applyBorder="1" applyAlignment="1">
      <alignment horizontal="center"/>
    </xf>
    <xf numFmtId="0" fontId="9" fillId="0" borderId="0" xfId="0" applyFont="1" applyBorder="1" applyAlignment="1">
      <alignment horizontal="center" vertical="center" wrapTex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6"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15" xfId="0" applyFont="1" applyBorder="1" applyAlignment="1">
      <alignment horizontal="center" vertical="center" wrapText="1"/>
    </xf>
    <xf numFmtId="0" fontId="0" fillId="0" borderId="22" xfId="0" applyFill="1" applyBorder="1" applyAlignment="1">
      <alignment horizontal="center"/>
    </xf>
    <xf numFmtId="0" fontId="0" fillId="0" borderId="23" xfId="0" applyFill="1" applyBorder="1" applyAlignment="1">
      <alignment horizontal="center"/>
    </xf>
    <xf numFmtId="0" fontId="24" fillId="0" borderId="39" xfId="5" applyFont="1" applyFill="1" applyBorder="1" applyAlignment="1" applyProtection="1">
      <alignment horizontal="center" vertical="center"/>
      <protection hidden="1"/>
    </xf>
    <xf numFmtId="0" fontId="24" fillId="0" borderId="40" xfId="5" applyFont="1" applyFill="1" applyBorder="1" applyAlignment="1" applyProtection="1">
      <alignment horizontal="center" vertical="center"/>
      <protection hidden="1"/>
    </xf>
    <xf numFmtId="0" fontId="22" fillId="0" borderId="0" xfId="5" applyFont="1" applyFill="1" applyBorder="1" applyAlignment="1" applyProtection="1">
      <alignment horizontal="center" vertical="center"/>
      <protection hidden="1"/>
    </xf>
    <xf numFmtId="0" fontId="23" fillId="0" borderId="26" xfId="5" applyFont="1" applyBorder="1" applyAlignment="1">
      <alignment horizontal="center"/>
    </xf>
    <xf numFmtId="2" fontId="8" fillId="0" borderId="29" xfId="5" applyNumberFormat="1" applyFont="1" applyFill="1" applyBorder="1" applyAlignment="1" applyProtection="1">
      <alignment horizontal="left" vertical="center" wrapText="1" indent="1"/>
      <protection hidden="1"/>
    </xf>
  </cellXfs>
  <cellStyles count="6">
    <cellStyle name="Βασικό_SAEP_3_2003_Protasi+KHFH" xfId="4"/>
    <cellStyle name="Διαχωριστικό χιλιάδων/υποδιαστολή_2000" xfId="2"/>
    <cellStyle name="Κανονικό" xfId="0" builtinId="0"/>
    <cellStyle name="Κανονικό 2" xfId="5"/>
    <cellStyle name="Κανονικό 6" xfId="3"/>
    <cellStyle name="Κόμμα"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na_user/AppData/Local/Microsoft/Windows/INetCache/Content.Outlook/M5UMGEH1/2%20&#913;_&#932;&#924;&#919;&#924;&#913;_&#917;&#934;&#913;&#929;&#924;&#927;&#915;&#919;&#931;_&#928;&#929;&#927;&#915;&#929;&#913;&#924;&#924;&#913;&#932;&#937;&#925;_&#916;&#921;&#913;&#935;&#917;&#921;&#929;&#921;&#931;&#919;&#931;%20&#917;&#929;&#915;&#937;&#925;_2015/&#931;&#913;&#917;&#928;_&#931;&#913;&#924;&#928;_&#931;&#913;&#925;&#913;/PROGRAMMATISMOS%20DIAP%20201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RGA SA"/>
      <sheetName val="LOGARIASMOI"/>
      <sheetName val="XRHMATODOTHSEIS"/>
      <sheetName val="ΣΑΕΠ167"/>
      <sheetName val="ΣΑΕΠ067"/>
      <sheetName val="ΣΑΕΠ767"/>
      <sheetName val="ΣΑMΠ067"/>
      <sheetName val="ΣΑΕΠ567"/>
      <sheetName val="ΣΑΕΠ0673"/>
      <sheetName val="ΣΑΝΑ0093"/>
      <sheetName val="ΣΑΝΑ0283"/>
      <sheetName val="ΣΑΜΠ0673"/>
      <sheetName val="ΣΑΕΠ0672"/>
      <sheetName val="ΣΑΕΠ3672"/>
      <sheetName val="ΣΑΕΠ0678"/>
      <sheetName val="ΣΑΕΠ3678"/>
      <sheetName val="ΣΑΝΑ0098"/>
      <sheetName val="ΣΑΝΑ0288"/>
    </sheetNames>
    <sheetDataSet>
      <sheetData sheetId="0"/>
      <sheetData sheetId="1">
        <row r="113">
          <cell r="J113">
            <v>5556.4</v>
          </cell>
        </row>
        <row r="133">
          <cell r="R133">
            <v>5760.7900000000009</v>
          </cell>
        </row>
        <row r="136">
          <cell r="J136">
            <v>6209.21</v>
          </cell>
        </row>
        <row r="156">
          <cell r="J156">
            <v>6666.64</v>
          </cell>
        </row>
        <row r="165">
          <cell r="R165">
            <v>32015.64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UM153"/>
  <sheetViews>
    <sheetView tabSelected="1" zoomScale="115" zoomScaleNormal="115" workbookViewId="0">
      <pane ySplit="5" topLeftCell="A134" activePane="bottomLeft" state="frozen"/>
      <selection pane="bottomLeft" activeCell="A139" sqref="A139"/>
    </sheetView>
  </sheetViews>
  <sheetFormatPr defaultRowHeight="15"/>
  <cols>
    <col min="1" max="1" width="5.85546875" style="13" customWidth="1"/>
    <col min="2" max="2" width="22.85546875" style="13" customWidth="1"/>
    <col min="3" max="3" width="14.85546875" style="166" bestFit="1" customWidth="1"/>
    <col min="4" max="4" width="12.42578125" style="158" customWidth="1"/>
    <col min="5" max="5" width="13.140625" style="13" customWidth="1"/>
    <col min="6" max="6" width="14.140625" style="13" customWidth="1"/>
    <col min="7" max="7" width="14.28515625" style="13" customWidth="1"/>
    <col min="8" max="8" width="16" style="13" bestFit="1" customWidth="1"/>
    <col min="9" max="9" width="16.42578125" style="13" bestFit="1" customWidth="1"/>
    <col min="10" max="10" width="18.7109375" style="13" hidden="1" customWidth="1"/>
    <col min="11" max="11" width="19.28515625" style="13" hidden="1" customWidth="1"/>
    <col min="12" max="12" width="18" style="13" hidden="1" customWidth="1"/>
    <col min="13" max="13" width="19" style="13" hidden="1" customWidth="1"/>
    <col min="14" max="14" width="18.5703125" style="13" hidden="1" customWidth="1"/>
    <col min="15" max="15" width="16" style="13" hidden="1" customWidth="1"/>
    <col min="16" max="16" width="17.42578125" style="204" hidden="1" customWidth="1"/>
    <col min="17" max="17" width="14.7109375" style="13" hidden="1" customWidth="1"/>
    <col min="18" max="18" width="14.7109375" style="204" customWidth="1"/>
    <col min="19" max="19" width="21.7109375" style="13" customWidth="1"/>
  </cols>
  <sheetData>
    <row r="1" spans="1:19" ht="15" customHeight="1">
      <c r="A1" s="311" t="s">
        <v>196</v>
      </c>
      <c r="B1" s="312"/>
      <c r="C1" s="312"/>
      <c r="D1" s="312"/>
      <c r="E1" s="312"/>
      <c r="F1" s="312"/>
      <c r="G1" s="312"/>
      <c r="H1" s="312"/>
      <c r="I1" s="312"/>
      <c r="J1" s="312"/>
      <c r="K1" s="312"/>
      <c r="L1" s="312"/>
      <c r="M1" s="312"/>
      <c r="N1" s="312"/>
      <c r="O1" s="312"/>
      <c r="P1" s="312"/>
      <c r="Q1" s="312"/>
      <c r="R1" s="312"/>
      <c r="S1" s="312"/>
    </row>
    <row r="2" spans="1:19" ht="15.75" customHeight="1">
      <c r="A2" s="312"/>
      <c r="B2" s="312"/>
      <c r="C2" s="312"/>
      <c r="D2" s="312"/>
      <c r="E2" s="312"/>
      <c r="F2" s="312"/>
      <c r="G2" s="312"/>
      <c r="H2" s="312"/>
      <c r="I2" s="312"/>
      <c r="J2" s="312"/>
      <c r="K2" s="312"/>
      <c r="L2" s="312"/>
      <c r="M2" s="312"/>
      <c r="N2" s="312"/>
      <c r="O2" s="312"/>
      <c r="P2" s="312"/>
      <c r="Q2" s="312"/>
      <c r="R2" s="312"/>
      <c r="S2" s="312"/>
    </row>
    <row r="3" spans="1:19" s="221" customFormat="1" ht="15.75" customHeight="1">
      <c r="A3" s="264"/>
      <c r="B3" s="264"/>
      <c r="C3" s="264"/>
      <c r="D3" s="264"/>
      <c r="E3" s="264"/>
      <c r="F3" s="264"/>
      <c r="G3" s="264"/>
      <c r="H3" s="264"/>
      <c r="I3" s="264"/>
      <c r="J3" s="264"/>
      <c r="K3" s="264"/>
      <c r="L3" s="264"/>
      <c r="M3" s="264"/>
      <c r="N3" s="264"/>
      <c r="O3" s="264"/>
      <c r="P3" s="266"/>
      <c r="Q3" s="264"/>
      <c r="R3" s="266"/>
      <c r="S3" s="264"/>
    </row>
    <row r="4" spans="1:19" s="1" customFormat="1" ht="63" customHeight="1">
      <c r="A4" s="267" t="s">
        <v>0</v>
      </c>
      <c r="B4" s="268" t="s">
        <v>1</v>
      </c>
      <c r="C4" s="268" t="s">
        <v>285</v>
      </c>
      <c r="D4" s="269" t="s">
        <v>262</v>
      </c>
      <c r="E4" s="270" t="s">
        <v>59</v>
      </c>
      <c r="F4" s="151" t="s">
        <v>2</v>
      </c>
      <c r="G4" s="232" t="s">
        <v>60</v>
      </c>
      <c r="H4" s="151" t="s">
        <v>644</v>
      </c>
      <c r="I4" s="271" t="s">
        <v>384</v>
      </c>
      <c r="J4" s="271" t="s">
        <v>508</v>
      </c>
      <c r="K4" s="271" t="s">
        <v>484</v>
      </c>
      <c r="L4" s="271" t="s">
        <v>485</v>
      </c>
      <c r="M4" s="271" t="s">
        <v>486</v>
      </c>
      <c r="N4" s="271" t="s">
        <v>509</v>
      </c>
      <c r="O4" s="271" t="s">
        <v>498</v>
      </c>
      <c r="P4" s="271" t="s">
        <v>499</v>
      </c>
      <c r="Q4" s="271" t="s">
        <v>500</v>
      </c>
      <c r="R4" s="151" t="s">
        <v>483</v>
      </c>
      <c r="S4" s="272" t="s">
        <v>3</v>
      </c>
    </row>
    <row r="5" spans="1:19" s="122" customFormat="1" ht="30" customHeight="1">
      <c r="A5" s="117" t="s">
        <v>487</v>
      </c>
      <c r="B5" s="118" t="s">
        <v>488</v>
      </c>
      <c r="C5" s="118" t="s">
        <v>489</v>
      </c>
      <c r="D5" s="152" t="s">
        <v>490</v>
      </c>
      <c r="E5" s="119" t="s">
        <v>491</v>
      </c>
      <c r="F5" s="119" t="s">
        <v>492</v>
      </c>
      <c r="G5" s="120" t="s">
        <v>493</v>
      </c>
      <c r="H5" s="119" t="s">
        <v>494</v>
      </c>
      <c r="I5" s="265" t="s">
        <v>495</v>
      </c>
      <c r="J5" s="265">
        <v>10</v>
      </c>
      <c r="K5" s="265">
        <v>11</v>
      </c>
      <c r="L5" s="265">
        <v>12</v>
      </c>
      <c r="M5" s="119" t="s">
        <v>496</v>
      </c>
      <c r="N5" s="119" t="s">
        <v>497</v>
      </c>
      <c r="O5" s="119" t="s">
        <v>503</v>
      </c>
      <c r="P5" s="119" t="s">
        <v>621</v>
      </c>
      <c r="Q5" s="119" t="s">
        <v>622</v>
      </c>
      <c r="R5" s="206" t="s">
        <v>504</v>
      </c>
      <c r="S5" s="121" t="s">
        <v>505</v>
      </c>
    </row>
    <row r="6" spans="1:19" ht="46.5" customHeight="1">
      <c r="A6" s="15">
        <v>1</v>
      </c>
      <c r="B6" s="2" t="s">
        <v>4</v>
      </c>
      <c r="C6" s="160" t="s">
        <v>458</v>
      </c>
      <c r="D6" s="153" t="s">
        <v>263</v>
      </c>
      <c r="E6" s="3">
        <v>45200</v>
      </c>
      <c r="F6" s="4">
        <v>45200</v>
      </c>
      <c r="G6" s="3">
        <v>45200</v>
      </c>
      <c r="H6" s="5">
        <v>31797</v>
      </c>
      <c r="I6" s="5">
        <f>G6-H6</f>
        <v>13403</v>
      </c>
      <c r="J6" s="5">
        <v>0</v>
      </c>
      <c r="K6" s="5">
        <v>0</v>
      </c>
      <c r="L6" s="5">
        <v>0</v>
      </c>
      <c r="M6" s="5">
        <f>SUM(J6:L6)</f>
        <v>0</v>
      </c>
      <c r="N6" s="5">
        <v>0</v>
      </c>
      <c r="O6" s="5">
        <f>M6+N6</f>
        <v>0</v>
      </c>
      <c r="P6" s="5">
        <f>H6+O6</f>
        <v>31797</v>
      </c>
      <c r="Q6" s="5">
        <f>G6-P6</f>
        <v>13403</v>
      </c>
      <c r="R6" s="207">
        <v>13403</v>
      </c>
      <c r="S6" s="6" t="s">
        <v>284</v>
      </c>
    </row>
    <row r="7" spans="1:19" ht="45.75" customHeight="1">
      <c r="A7" s="15">
        <v>2</v>
      </c>
      <c r="B7" s="7" t="s">
        <v>5</v>
      </c>
      <c r="C7" s="162" t="s">
        <v>641</v>
      </c>
      <c r="D7" s="154" t="s">
        <v>265</v>
      </c>
      <c r="E7" s="3">
        <v>58000</v>
      </c>
      <c r="F7" s="4">
        <v>58000</v>
      </c>
      <c r="G7" s="3">
        <v>58000</v>
      </c>
      <c r="H7" s="5">
        <v>41999.040000000001</v>
      </c>
      <c r="I7" s="5">
        <f t="shared" ref="I7:I17" si="0">G7-H7</f>
        <v>16000.96</v>
      </c>
      <c r="J7" s="5">
        <v>0</v>
      </c>
      <c r="K7" s="5">
        <v>0</v>
      </c>
      <c r="L7" s="5">
        <v>0</v>
      </c>
      <c r="M7" s="5">
        <f t="shared" ref="M7:M69" si="1">SUM(J7:L7)</f>
        <v>0</v>
      </c>
      <c r="N7" s="5">
        <v>0</v>
      </c>
      <c r="O7" s="5">
        <f t="shared" ref="O7:O69" si="2">M7+N7</f>
        <v>0</v>
      </c>
      <c r="P7" s="5">
        <f t="shared" ref="P7:P69" si="3">H7+O7</f>
        <v>41999.040000000001</v>
      </c>
      <c r="Q7" s="5">
        <f t="shared" ref="Q7:Q69" si="4">G7-P7</f>
        <v>16000.96</v>
      </c>
      <c r="R7" s="207">
        <v>16000.96</v>
      </c>
      <c r="S7" s="6" t="s">
        <v>235</v>
      </c>
    </row>
    <row r="8" spans="1:19" ht="37.5" customHeight="1">
      <c r="A8" s="15">
        <v>3</v>
      </c>
      <c r="B8" s="7" t="s">
        <v>6</v>
      </c>
      <c r="C8" s="162" t="s">
        <v>641</v>
      </c>
      <c r="D8" s="154" t="s">
        <v>266</v>
      </c>
      <c r="E8" s="3">
        <v>65000</v>
      </c>
      <c r="F8" s="4">
        <v>65000</v>
      </c>
      <c r="G8" s="3">
        <v>65000</v>
      </c>
      <c r="H8" s="5">
        <v>36492</v>
      </c>
      <c r="I8" s="5">
        <f t="shared" si="0"/>
        <v>28508</v>
      </c>
      <c r="J8" s="5">
        <v>0</v>
      </c>
      <c r="K8" s="5">
        <v>0</v>
      </c>
      <c r="L8" s="5">
        <v>0</v>
      </c>
      <c r="M8" s="5">
        <f t="shared" si="1"/>
        <v>0</v>
      </c>
      <c r="N8" s="5">
        <v>0</v>
      </c>
      <c r="O8" s="5">
        <f t="shared" si="2"/>
        <v>0</v>
      </c>
      <c r="P8" s="5">
        <f t="shared" si="3"/>
        <v>36492</v>
      </c>
      <c r="Q8" s="5">
        <f t="shared" si="4"/>
        <v>28508</v>
      </c>
      <c r="R8" s="207">
        <v>28508</v>
      </c>
      <c r="S8" s="6" t="s">
        <v>235</v>
      </c>
    </row>
    <row r="9" spans="1:19" ht="49.5" customHeight="1">
      <c r="A9" s="15">
        <v>4</v>
      </c>
      <c r="B9" s="7" t="s">
        <v>7</v>
      </c>
      <c r="C9" s="162" t="s">
        <v>641</v>
      </c>
      <c r="D9" s="154" t="s">
        <v>264</v>
      </c>
      <c r="E9" s="3">
        <v>75000</v>
      </c>
      <c r="F9" s="4">
        <v>68000</v>
      </c>
      <c r="G9" s="3">
        <v>75000</v>
      </c>
      <c r="H9" s="5">
        <v>61499</v>
      </c>
      <c r="I9" s="5">
        <f t="shared" si="0"/>
        <v>13501</v>
      </c>
      <c r="J9" s="5">
        <v>0</v>
      </c>
      <c r="K9" s="5">
        <v>0</v>
      </c>
      <c r="L9" s="5">
        <v>0</v>
      </c>
      <c r="M9" s="5">
        <f t="shared" si="1"/>
        <v>0</v>
      </c>
      <c r="N9" s="5">
        <v>0</v>
      </c>
      <c r="O9" s="5">
        <f t="shared" si="2"/>
        <v>0</v>
      </c>
      <c r="P9" s="5">
        <f t="shared" si="3"/>
        <v>61499</v>
      </c>
      <c r="Q9" s="5">
        <f t="shared" si="4"/>
        <v>13501</v>
      </c>
      <c r="R9" s="207">
        <v>13501</v>
      </c>
      <c r="S9" s="6" t="s">
        <v>235</v>
      </c>
    </row>
    <row r="10" spans="1:19" s="17" customFormat="1" ht="69" customHeight="1">
      <c r="A10" s="15">
        <v>5</v>
      </c>
      <c r="B10" s="7" t="s">
        <v>406</v>
      </c>
      <c r="C10" s="162" t="s">
        <v>290</v>
      </c>
      <c r="D10" s="154" t="s">
        <v>268</v>
      </c>
      <c r="E10" s="3">
        <v>115000</v>
      </c>
      <c r="F10" s="4">
        <v>80000</v>
      </c>
      <c r="G10" s="3">
        <v>80000</v>
      </c>
      <c r="H10" s="5">
        <v>0</v>
      </c>
      <c r="I10" s="5">
        <f t="shared" si="0"/>
        <v>80000</v>
      </c>
      <c r="J10" s="5">
        <v>0</v>
      </c>
      <c r="K10" s="5">
        <v>0</v>
      </c>
      <c r="L10" s="5">
        <v>0</v>
      </c>
      <c r="M10" s="5">
        <f t="shared" si="1"/>
        <v>0</v>
      </c>
      <c r="N10" s="5">
        <v>0</v>
      </c>
      <c r="O10" s="5">
        <f t="shared" si="2"/>
        <v>0</v>
      </c>
      <c r="P10" s="5">
        <f t="shared" si="3"/>
        <v>0</v>
      </c>
      <c r="Q10" s="5">
        <f t="shared" si="4"/>
        <v>80000</v>
      </c>
      <c r="R10" s="207">
        <v>30000</v>
      </c>
      <c r="S10" s="6" t="s">
        <v>470</v>
      </c>
    </row>
    <row r="11" spans="1:19" ht="49.5" customHeight="1">
      <c r="A11" s="15">
        <v>6</v>
      </c>
      <c r="B11" s="7" t="s">
        <v>8</v>
      </c>
      <c r="C11" s="162" t="s">
        <v>458</v>
      </c>
      <c r="D11" s="154" t="s">
        <v>269</v>
      </c>
      <c r="E11" s="3">
        <v>14600</v>
      </c>
      <c r="F11" s="4">
        <v>14600</v>
      </c>
      <c r="G11" s="3">
        <v>14600</v>
      </c>
      <c r="H11" s="5">
        <v>10220</v>
      </c>
      <c r="I11" s="5">
        <f t="shared" si="0"/>
        <v>4380</v>
      </c>
      <c r="J11" s="5">
        <v>0</v>
      </c>
      <c r="K11" s="5">
        <v>0</v>
      </c>
      <c r="L11" s="5">
        <v>0</v>
      </c>
      <c r="M11" s="5">
        <f t="shared" si="1"/>
        <v>0</v>
      </c>
      <c r="N11" s="5">
        <v>0</v>
      </c>
      <c r="O11" s="5">
        <f t="shared" si="2"/>
        <v>0</v>
      </c>
      <c r="P11" s="5">
        <f t="shared" si="3"/>
        <v>10220</v>
      </c>
      <c r="Q11" s="5">
        <f t="shared" si="4"/>
        <v>4380</v>
      </c>
      <c r="R11" s="207">
        <v>4380</v>
      </c>
      <c r="S11" s="6" t="s">
        <v>234</v>
      </c>
    </row>
    <row r="12" spans="1:19" ht="52.5" customHeight="1">
      <c r="A12" s="15">
        <v>7</v>
      </c>
      <c r="B12" s="7" t="s">
        <v>9</v>
      </c>
      <c r="C12" s="162" t="s">
        <v>458</v>
      </c>
      <c r="D12" s="154" t="s">
        <v>269</v>
      </c>
      <c r="E12" s="3">
        <v>14600</v>
      </c>
      <c r="F12" s="4">
        <v>14600</v>
      </c>
      <c r="G12" s="3">
        <v>14600</v>
      </c>
      <c r="H12" s="5">
        <v>10220</v>
      </c>
      <c r="I12" s="5">
        <f t="shared" si="0"/>
        <v>4380</v>
      </c>
      <c r="J12" s="5">
        <v>0</v>
      </c>
      <c r="K12" s="5">
        <v>0</v>
      </c>
      <c r="L12" s="5">
        <v>0</v>
      </c>
      <c r="M12" s="5">
        <f t="shared" si="1"/>
        <v>0</v>
      </c>
      <c r="N12" s="5">
        <v>0</v>
      </c>
      <c r="O12" s="5">
        <f t="shared" si="2"/>
        <v>0</v>
      </c>
      <c r="P12" s="5">
        <f t="shared" si="3"/>
        <v>10220</v>
      </c>
      <c r="Q12" s="5">
        <f t="shared" si="4"/>
        <v>4380</v>
      </c>
      <c r="R12" s="207">
        <v>4380</v>
      </c>
      <c r="S12" s="6" t="s">
        <v>234</v>
      </c>
    </row>
    <row r="13" spans="1:19" ht="48" customHeight="1">
      <c r="A13" s="15">
        <v>8</v>
      </c>
      <c r="B13" s="2" t="s">
        <v>10</v>
      </c>
      <c r="C13" s="162" t="s">
        <v>458</v>
      </c>
      <c r="D13" s="153" t="s">
        <v>267</v>
      </c>
      <c r="E13" s="3">
        <v>35650.1</v>
      </c>
      <c r="F13" s="4">
        <v>0</v>
      </c>
      <c r="G13" s="3">
        <v>35650.1</v>
      </c>
      <c r="H13" s="5">
        <v>0</v>
      </c>
      <c r="I13" s="5">
        <f t="shared" si="0"/>
        <v>35650.1</v>
      </c>
      <c r="J13" s="5">
        <v>0</v>
      </c>
      <c r="K13" s="5">
        <v>0</v>
      </c>
      <c r="L13" s="5">
        <v>0</v>
      </c>
      <c r="M13" s="5">
        <f t="shared" si="1"/>
        <v>0</v>
      </c>
      <c r="N13" s="5">
        <v>0</v>
      </c>
      <c r="O13" s="5">
        <f t="shared" si="2"/>
        <v>0</v>
      </c>
      <c r="P13" s="5">
        <f t="shared" si="3"/>
        <v>0</v>
      </c>
      <c r="Q13" s="5">
        <f t="shared" si="4"/>
        <v>35650.1</v>
      </c>
      <c r="R13" s="207">
        <v>35650.1</v>
      </c>
      <c r="S13" s="6"/>
    </row>
    <row r="14" spans="1:19" ht="47.25" customHeight="1">
      <c r="A14" s="15">
        <v>9</v>
      </c>
      <c r="B14" s="7" t="s">
        <v>11</v>
      </c>
      <c r="C14" s="162" t="s">
        <v>641</v>
      </c>
      <c r="D14" s="154" t="s">
        <v>270</v>
      </c>
      <c r="E14" s="3">
        <v>172000</v>
      </c>
      <c r="F14" s="4">
        <v>172000</v>
      </c>
      <c r="G14" s="3">
        <v>172000</v>
      </c>
      <c r="H14" s="5">
        <v>153732</v>
      </c>
      <c r="I14" s="5">
        <f t="shared" si="0"/>
        <v>18268</v>
      </c>
      <c r="J14" s="5">
        <v>0</v>
      </c>
      <c r="K14" s="5">
        <v>0</v>
      </c>
      <c r="L14" s="5">
        <v>0</v>
      </c>
      <c r="M14" s="5">
        <f t="shared" si="1"/>
        <v>0</v>
      </c>
      <c r="N14" s="5">
        <v>0</v>
      </c>
      <c r="O14" s="5">
        <f t="shared" si="2"/>
        <v>0</v>
      </c>
      <c r="P14" s="5">
        <f t="shared" si="3"/>
        <v>153732</v>
      </c>
      <c r="Q14" s="5">
        <f t="shared" si="4"/>
        <v>18268</v>
      </c>
      <c r="R14" s="207">
        <v>18268</v>
      </c>
      <c r="S14" s="6" t="s">
        <v>235</v>
      </c>
    </row>
    <row r="15" spans="1:19" ht="75.75" customHeight="1">
      <c r="A15" s="15">
        <v>10</v>
      </c>
      <c r="B15" s="7" t="s">
        <v>477</v>
      </c>
      <c r="C15" s="162" t="s">
        <v>641</v>
      </c>
      <c r="D15" s="154" t="s">
        <v>266</v>
      </c>
      <c r="E15" s="3">
        <v>20000</v>
      </c>
      <c r="F15" s="4">
        <v>20000</v>
      </c>
      <c r="G15" s="3">
        <v>20000</v>
      </c>
      <c r="H15" s="5">
        <v>10000</v>
      </c>
      <c r="I15" s="5">
        <f t="shared" si="0"/>
        <v>10000</v>
      </c>
      <c r="J15" s="5">
        <v>0</v>
      </c>
      <c r="K15" s="5">
        <v>0</v>
      </c>
      <c r="L15" s="5">
        <v>0</v>
      </c>
      <c r="M15" s="5">
        <f t="shared" si="1"/>
        <v>0</v>
      </c>
      <c r="N15" s="5">
        <v>0</v>
      </c>
      <c r="O15" s="5">
        <f t="shared" si="2"/>
        <v>0</v>
      </c>
      <c r="P15" s="5">
        <f t="shared" si="3"/>
        <v>10000</v>
      </c>
      <c r="Q15" s="5">
        <f t="shared" si="4"/>
        <v>10000</v>
      </c>
      <c r="R15" s="207">
        <v>10000</v>
      </c>
      <c r="S15" s="6" t="s">
        <v>235</v>
      </c>
    </row>
    <row r="16" spans="1:19" s="17" customFormat="1" ht="31.5" customHeight="1">
      <c r="A16" s="15">
        <v>11</v>
      </c>
      <c r="B16" s="7" t="s">
        <v>12</v>
      </c>
      <c r="C16" s="162"/>
      <c r="D16" s="154" t="s">
        <v>270</v>
      </c>
      <c r="E16" s="3">
        <v>250000</v>
      </c>
      <c r="F16" s="4">
        <v>0</v>
      </c>
      <c r="G16" s="3">
        <v>250000</v>
      </c>
      <c r="H16" s="5">
        <v>0</v>
      </c>
      <c r="I16" s="5">
        <f t="shared" si="0"/>
        <v>250000</v>
      </c>
      <c r="J16" s="5">
        <v>0</v>
      </c>
      <c r="K16" s="5">
        <v>0</v>
      </c>
      <c r="L16" s="5">
        <v>0</v>
      </c>
      <c r="M16" s="5">
        <f t="shared" si="1"/>
        <v>0</v>
      </c>
      <c r="N16" s="5">
        <v>0</v>
      </c>
      <c r="O16" s="5">
        <f t="shared" si="2"/>
        <v>0</v>
      </c>
      <c r="P16" s="5">
        <f t="shared" si="3"/>
        <v>0</v>
      </c>
      <c r="Q16" s="5">
        <f t="shared" si="4"/>
        <v>250000</v>
      </c>
      <c r="R16" s="207">
        <v>59000</v>
      </c>
      <c r="S16" s="6"/>
    </row>
    <row r="17" spans="1:19" ht="55.5" customHeight="1">
      <c r="A17" s="15">
        <v>12</v>
      </c>
      <c r="B17" s="7" t="s">
        <v>13</v>
      </c>
      <c r="C17" s="162"/>
      <c r="D17" s="154" t="s">
        <v>270</v>
      </c>
      <c r="E17" s="3">
        <v>1000000</v>
      </c>
      <c r="F17" s="4">
        <v>0</v>
      </c>
      <c r="G17" s="3">
        <v>1000000</v>
      </c>
      <c r="H17" s="5">
        <v>0</v>
      </c>
      <c r="I17" s="5">
        <f t="shared" si="0"/>
        <v>1000000</v>
      </c>
      <c r="J17" s="5">
        <v>0</v>
      </c>
      <c r="K17" s="5">
        <v>0</v>
      </c>
      <c r="L17" s="5">
        <v>0</v>
      </c>
      <c r="M17" s="5">
        <f t="shared" si="1"/>
        <v>0</v>
      </c>
      <c r="N17" s="5">
        <v>0</v>
      </c>
      <c r="O17" s="5">
        <f t="shared" si="2"/>
        <v>0</v>
      </c>
      <c r="P17" s="5">
        <f t="shared" si="3"/>
        <v>0</v>
      </c>
      <c r="Q17" s="5">
        <f t="shared" si="4"/>
        <v>1000000</v>
      </c>
      <c r="R17" s="207">
        <v>100000</v>
      </c>
      <c r="S17" s="6"/>
    </row>
    <row r="18" spans="1:19" s="31" customFormat="1" ht="25.5" customHeight="1">
      <c r="A18" s="16">
        <v>13</v>
      </c>
      <c r="B18" s="8" t="s">
        <v>14</v>
      </c>
      <c r="C18" s="163"/>
      <c r="D18" s="155" t="s">
        <v>270</v>
      </c>
      <c r="E18" s="9">
        <v>230000</v>
      </c>
      <c r="F18" s="9">
        <v>30000</v>
      </c>
      <c r="G18" s="9">
        <v>200000</v>
      </c>
      <c r="H18" s="9">
        <f>SUM(H19:H19)</f>
        <v>0</v>
      </c>
      <c r="I18" s="9">
        <v>200000</v>
      </c>
      <c r="J18" s="9">
        <v>0</v>
      </c>
      <c r="K18" s="9">
        <v>0</v>
      </c>
      <c r="L18" s="9">
        <v>0</v>
      </c>
      <c r="M18" s="11">
        <f t="shared" si="1"/>
        <v>0</v>
      </c>
      <c r="N18" s="9">
        <v>0</v>
      </c>
      <c r="O18" s="11">
        <f t="shared" si="2"/>
        <v>0</v>
      </c>
      <c r="P18" s="11">
        <f t="shared" si="3"/>
        <v>0</v>
      </c>
      <c r="Q18" s="11">
        <f t="shared" si="4"/>
        <v>200000</v>
      </c>
      <c r="R18" s="9">
        <v>80000</v>
      </c>
      <c r="S18" s="12"/>
    </row>
    <row r="19" spans="1:19" ht="78" customHeight="1">
      <c r="A19" s="15" t="s">
        <v>327</v>
      </c>
      <c r="B19" s="7" t="s">
        <v>365</v>
      </c>
      <c r="C19" s="162" t="s">
        <v>301</v>
      </c>
      <c r="D19" s="154" t="s">
        <v>270</v>
      </c>
      <c r="E19" s="3">
        <v>60000</v>
      </c>
      <c r="F19" s="4">
        <v>30000</v>
      </c>
      <c r="G19" s="3">
        <v>30000</v>
      </c>
      <c r="H19" s="5">
        <v>0</v>
      </c>
      <c r="I19" s="5">
        <f>G19-H19</f>
        <v>30000</v>
      </c>
      <c r="J19" s="5">
        <v>0</v>
      </c>
      <c r="K19" s="5">
        <v>0</v>
      </c>
      <c r="L19" s="5">
        <v>0</v>
      </c>
      <c r="M19" s="5">
        <f t="shared" si="1"/>
        <v>0</v>
      </c>
      <c r="N19" s="5">
        <v>0</v>
      </c>
      <c r="O19" s="5">
        <f t="shared" si="2"/>
        <v>0</v>
      </c>
      <c r="P19" s="5">
        <f t="shared" si="3"/>
        <v>0</v>
      </c>
      <c r="Q19" s="5">
        <f t="shared" si="4"/>
        <v>30000</v>
      </c>
      <c r="R19" s="207">
        <v>30000</v>
      </c>
      <c r="S19" s="6" t="s">
        <v>510</v>
      </c>
    </row>
    <row r="20" spans="1:19" ht="34.5" customHeight="1">
      <c r="A20" s="15">
        <v>14</v>
      </c>
      <c r="B20" s="7" t="s">
        <v>16</v>
      </c>
      <c r="C20" s="162"/>
      <c r="D20" s="154" t="s">
        <v>270</v>
      </c>
      <c r="E20" s="3">
        <v>300000</v>
      </c>
      <c r="F20" s="4">
        <v>0</v>
      </c>
      <c r="G20" s="3">
        <v>300000</v>
      </c>
      <c r="H20" s="5">
        <v>0</v>
      </c>
      <c r="I20" s="5">
        <f t="shared" ref="I20:I29" si="5">G20-H20</f>
        <v>300000</v>
      </c>
      <c r="J20" s="5">
        <v>0</v>
      </c>
      <c r="K20" s="5">
        <v>0</v>
      </c>
      <c r="L20" s="5">
        <v>0</v>
      </c>
      <c r="M20" s="5">
        <f t="shared" si="1"/>
        <v>0</v>
      </c>
      <c r="N20" s="5">
        <v>0</v>
      </c>
      <c r="O20" s="5">
        <f t="shared" si="2"/>
        <v>0</v>
      </c>
      <c r="P20" s="5">
        <f t="shared" si="3"/>
        <v>0</v>
      </c>
      <c r="Q20" s="5">
        <f t="shared" si="4"/>
        <v>300000</v>
      </c>
      <c r="R20" s="207">
        <v>101363</v>
      </c>
      <c r="S20" s="6"/>
    </row>
    <row r="21" spans="1:19" ht="47.25" customHeight="1">
      <c r="A21" s="15">
        <v>15</v>
      </c>
      <c r="B21" s="7" t="s">
        <v>237</v>
      </c>
      <c r="C21" s="162"/>
      <c r="D21" s="154" t="s">
        <v>270</v>
      </c>
      <c r="E21" s="3">
        <v>292620</v>
      </c>
      <c r="F21" s="4">
        <v>0</v>
      </c>
      <c r="G21" s="3">
        <v>292620</v>
      </c>
      <c r="H21" s="5">
        <v>0</v>
      </c>
      <c r="I21" s="5">
        <f t="shared" si="5"/>
        <v>292620</v>
      </c>
      <c r="J21" s="5">
        <v>0</v>
      </c>
      <c r="K21" s="5">
        <v>0</v>
      </c>
      <c r="L21" s="5">
        <v>0</v>
      </c>
      <c r="M21" s="5">
        <f t="shared" si="1"/>
        <v>0</v>
      </c>
      <c r="N21" s="5">
        <v>0</v>
      </c>
      <c r="O21" s="5">
        <f t="shared" si="2"/>
        <v>0</v>
      </c>
      <c r="P21" s="5">
        <f t="shared" si="3"/>
        <v>0</v>
      </c>
      <c r="Q21" s="5">
        <f t="shared" si="4"/>
        <v>292620</v>
      </c>
      <c r="R21" s="207">
        <v>200000</v>
      </c>
      <c r="S21" s="6"/>
    </row>
    <row r="22" spans="1:19" ht="48" customHeight="1">
      <c r="A22" s="15">
        <v>16</v>
      </c>
      <c r="B22" s="7" t="s">
        <v>17</v>
      </c>
      <c r="C22" s="162" t="s">
        <v>458</v>
      </c>
      <c r="D22" s="154" t="s">
        <v>267</v>
      </c>
      <c r="E22" s="3">
        <v>450000</v>
      </c>
      <c r="F22" s="4">
        <v>0</v>
      </c>
      <c r="G22" s="3">
        <v>450000</v>
      </c>
      <c r="H22" s="5">
        <v>0</v>
      </c>
      <c r="I22" s="5">
        <f t="shared" si="5"/>
        <v>450000</v>
      </c>
      <c r="J22" s="5">
        <v>0</v>
      </c>
      <c r="K22" s="5">
        <v>0</v>
      </c>
      <c r="L22" s="5">
        <v>0</v>
      </c>
      <c r="M22" s="5">
        <f t="shared" si="1"/>
        <v>0</v>
      </c>
      <c r="N22" s="5">
        <v>0</v>
      </c>
      <c r="O22" s="5">
        <f t="shared" si="2"/>
        <v>0</v>
      </c>
      <c r="P22" s="5">
        <f t="shared" si="3"/>
        <v>0</v>
      </c>
      <c r="Q22" s="5">
        <f t="shared" si="4"/>
        <v>450000</v>
      </c>
      <c r="R22" s="207">
        <v>50000</v>
      </c>
      <c r="S22" s="6"/>
    </row>
    <row r="23" spans="1:19" s="17" customFormat="1" ht="39" customHeight="1">
      <c r="A23" s="15">
        <v>17</v>
      </c>
      <c r="B23" s="7" t="s">
        <v>18</v>
      </c>
      <c r="C23" s="162"/>
      <c r="D23" s="154" t="s">
        <v>270</v>
      </c>
      <c r="E23" s="3">
        <v>350000</v>
      </c>
      <c r="F23" s="4">
        <v>2998.66</v>
      </c>
      <c r="G23" s="3">
        <v>350000</v>
      </c>
      <c r="H23" s="5">
        <v>2998.66</v>
      </c>
      <c r="I23" s="5">
        <f t="shared" si="5"/>
        <v>347001.34</v>
      </c>
      <c r="J23" s="5">
        <v>0</v>
      </c>
      <c r="K23" s="5">
        <v>0</v>
      </c>
      <c r="L23" s="5">
        <v>0</v>
      </c>
      <c r="M23" s="5">
        <f t="shared" si="1"/>
        <v>0</v>
      </c>
      <c r="N23" s="5">
        <v>0</v>
      </c>
      <c r="O23" s="5">
        <f t="shared" si="2"/>
        <v>0</v>
      </c>
      <c r="P23" s="5">
        <f t="shared" si="3"/>
        <v>2998.66</v>
      </c>
      <c r="Q23" s="5">
        <f t="shared" si="4"/>
        <v>347001.34</v>
      </c>
      <c r="R23" s="207">
        <v>109490.09</v>
      </c>
      <c r="S23" s="6"/>
    </row>
    <row r="24" spans="1:19" s="17" customFormat="1" ht="48.75" customHeight="1">
      <c r="A24" s="15">
        <v>18</v>
      </c>
      <c r="B24" s="7" t="s">
        <v>19</v>
      </c>
      <c r="C24" s="162" t="s">
        <v>458</v>
      </c>
      <c r="D24" s="154" t="s">
        <v>271</v>
      </c>
      <c r="E24" s="3">
        <v>14673</v>
      </c>
      <c r="F24" s="4">
        <v>14673</v>
      </c>
      <c r="G24" s="3">
        <v>14673</v>
      </c>
      <c r="H24" s="5">
        <v>0</v>
      </c>
      <c r="I24" s="5">
        <f t="shared" si="5"/>
        <v>14673</v>
      </c>
      <c r="J24" s="5">
        <v>0</v>
      </c>
      <c r="K24" s="5">
        <v>0</v>
      </c>
      <c r="L24" s="5">
        <v>0</v>
      </c>
      <c r="M24" s="5">
        <f t="shared" si="1"/>
        <v>0</v>
      </c>
      <c r="N24" s="5">
        <v>10000</v>
      </c>
      <c r="O24" s="5">
        <f t="shared" si="2"/>
        <v>10000</v>
      </c>
      <c r="P24" s="5">
        <f t="shared" si="3"/>
        <v>10000</v>
      </c>
      <c r="Q24" s="5">
        <f t="shared" si="4"/>
        <v>4673</v>
      </c>
      <c r="R24" s="207">
        <v>4673</v>
      </c>
      <c r="S24" s="6" t="s">
        <v>511</v>
      </c>
    </row>
    <row r="25" spans="1:19" s="17" customFormat="1" ht="46.5" customHeight="1">
      <c r="A25" s="15">
        <v>19</v>
      </c>
      <c r="B25" s="7" t="s">
        <v>20</v>
      </c>
      <c r="C25" s="162" t="s">
        <v>458</v>
      </c>
      <c r="D25" s="154" t="s">
        <v>271</v>
      </c>
      <c r="E25" s="3">
        <v>9000</v>
      </c>
      <c r="F25" s="4">
        <v>9000</v>
      </c>
      <c r="G25" s="3">
        <v>9000</v>
      </c>
      <c r="H25" s="5">
        <v>0</v>
      </c>
      <c r="I25" s="5">
        <f t="shared" si="5"/>
        <v>9000</v>
      </c>
      <c r="J25" s="5">
        <v>0</v>
      </c>
      <c r="K25" s="5">
        <v>0</v>
      </c>
      <c r="L25" s="5">
        <v>0</v>
      </c>
      <c r="M25" s="5">
        <f t="shared" si="1"/>
        <v>0</v>
      </c>
      <c r="N25" s="5">
        <v>7000</v>
      </c>
      <c r="O25" s="5">
        <f t="shared" si="2"/>
        <v>7000</v>
      </c>
      <c r="P25" s="5">
        <f t="shared" si="3"/>
        <v>7000</v>
      </c>
      <c r="Q25" s="5">
        <f t="shared" si="4"/>
        <v>2000</v>
      </c>
      <c r="R25" s="207">
        <v>2000</v>
      </c>
      <c r="S25" s="6" t="s">
        <v>512</v>
      </c>
    </row>
    <row r="26" spans="1:19" s="17" customFormat="1" ht="94.5" customHeight="1">
      <c r="A26" s="15">
        <v>20</v>
      </c>
      <c r="B26" s="7" t="s">
        <v>21</v>
      </c>
      <c r="C26" s="162" t="s">
        <v>458</v>
      </c>
      <c r="D26" s="154" t="s">
        <v>269</v>
      </c>
      <c r="E26" s="3">
        <v>123000</v>
      </c>
      <c r="F26" s="4">
        <v>123000</v>
      </c>
      <c r="G26" s="3">
        <v>123000</v>
      </c>
      <c r="H26" s="5">
        <v>65497.5</v>
      </c>
      <c r="I26" s="5">
        <f t="shared" si="5"/>
        <v>57502.5</v>
      </c>
      <c r="J26" s="5">
        <v>25614.75</v>
      </c>
      <c r="K26" s="5">
        <v>0</v>
      </c>
      <c r="L26" s="5">
        <v>0</v>
      </c>
      <c r="M26" s="5">
        <f t="shared" si="1"/>
        <v>25614.75</v>
      </c>
      <c r="N26" s="5">
        <v>20000</v>
      </c>
      <c r="O26" s="5">
        <f t="shared" si="2"/>
        <v>45614.75</v>
      </c>
      <c r="P26" s="5">
        <f t="shared" si="3"/>
        <v>111112.25</v>
      </c>
      <c r="Q26" s="5">
        <f t="shared" si="4"/>
        <v>11887.75</v>
      </c>
      <c r="R26" s="207">
        <v>31887.75</v>
      </c>
      <c r="S26" s="6" t="s">
        <v>298</v>
      </c>
    </row>
    <row r="27" spans="1:19" s="17" customFormat="1" ht="78.75" customHeight="1">
      <c r="A27" s="15">
        <v>21</v>
      </c>
      <c r="B27" s="7" t="s">
        <v>22</v>
      </c>
      <c r="C27" s="162" t="s">
        <v>473</v>
      </c>
      <c r="D27" s="154" t="s">
        <v>267</v>
      </c>
      <c r="E27" s="3">
        <v>100000</v>
      </c>
      <c r="F27" s="4">
        <v>100000</v>
      </c>
      <c r="G27" s="3">
        <v>100000</v>
      </c>
      <c r="H27" s="5">
        <v>0</v>
      </c>
      <c r="I27" s="5">
        <f t="shared" si="5"/>
        <v>100000</v>
      </c>
      <c r="J27" s="5">
        <v>0</v>
      </c>
      <c r="K27" s="5">
        <v>0</v>
      </c>
      <c r="L27" s="5">
        <v>0</v>
      </c>
      <c r="M27" s="5">
        <f t="shared" si="1"/>
        <v>0</v>
      </c>
      <c r="N27" s="5">
        <v>0</v>
      </c>
      <c r="O27" s="5">
        <f t="shared" si="2"/>
        <v>0</v>
      </c>
      <c r="P27" s="5">
        <f t="shared" si="3"/>
        <v>0</v>
      </c>
      <c r="Q27" s="5">
        <f t="shared" si="4"/>
        <v>100000</v>
      </c>
      <c r="R27" s="5">
        <v>1000</v>
      </c>
      <c r="S27" s="6" t="s">
        <v>238</v>
      </c>
    </row>
    <row r="28" spans="1:19" s="17" customFormat="1" ht="36" customHeight="1">
      <c r="A28" s="15">
        <v>22</v>
      </c>
      <c r="B28" s="7" t="s">
        <v>23</v>
      </c>
      <c r="C28" s="162"/>
      <c r="D28" s="154" t="s">
        <v>270</v>
      </c>
      <c r="E28" s="3">
        <v>200000</v>
      </c>
      <c r="F28" s="4">
        <v>45781.78</v>
      </c>
      <c r="G28" s="3">
        <v>200000</v>
      </c>
      <c r="H28" s="5">
        <v>67623.78</v>
      </c>
      <c r="I28" s="5">
        <f t="shared" si="5"/>
        <v>132376.22</v>
      </c>
      <c r="J28" s="5">
        <v>0</v>
      </c>
      <c r="K28" s="5">
        <v>0</v>
      </c>
      <c r="L28" s="5">
        <v>0</v>
      </c>
      <c r="M28" s="5">
        <f t="shared" si="1"/>
        <v>0</v>
      </c>
      <c r="N28" s="5">
        <v>0</v>
      </c>
      <c r="O28" s="5">
        <f t="shared" si="2"/>
        <v>0</v>
      </c>
      <c r="P28" s="5">
        <f t="shared" si="3"/>
        <v>67623.78</v>
      </c>
      <c r="Q28" s="5">
        <f t="shared" si="4"/>
        <v>132376.22</v>
      </c>
      <c r="R28" s="207">
        <v>60000</v>
      </c>
      <c r="S28" s="6" t="s">
        <v>239</v>
      </c>
    </row>
    <row r="29" spans="1:19" s="17" customFormat="1" ht="71.25" customHeight="1">
      <c r="A29" s="15">
        <v>23</v>
      </c>
      <c r="B29" s="7" t="s">
        <v>24</v>
      </c>
      <c r="C29" s="162" t="s">
        <v>473</v>
      </c>
      <c r="D29" s="154" t="s">
        <v>272</v>
      </c>
      <c r="E29" s="3">
        <v>100000</v>
      </c>
      <c r="F29" s="4">
        <v>100000</v>
      </c>
      <c r="G29" s="3">
        <v>100000</v>
      </c>
      <c r="H29" s="5">
        <v>45195.59</v>
      </c>
      <c r="I29" s="5">
        <f t="shared" si="5"/>
        <v>54804.41</v>
      </c>
      <c r="J29" s="5">
        <v>0</v>
      </c>
      <c r="K29" s="5">
        <v>16043.36</v>
      </c>
      <c r="L29" s="5">
        <v>0</v>
      </c>
      <c r="M29" s="5">
        <f t="shared" si="1"/>
        <v>16043.36</v>
      </c>
      <c r="N29" s="5">
        <v>0</v>
      </c>
      <c r="O29" s="5">
        <f t="shared" si="2"/>
        <v>16043.36</v>
      </c>
      <c r="P29" s="5">
        <f t="shared" si="3"/>
        <v>61238.95</v>
      </c>
      <c r="Q29" s="5">
        <f t="shared" si="4"/>
        <v>38761.050000000003</v>
      </c>
      <c r="R29" s="207">
        <v>0</v>
      </c>
      <c r="S29" s="6" t="s">
        <v>513</v>
      </c>
    </row>
    <row r="30" spans="1:19" s="185" customFormat="1" ht="70.5" customHeight="1">
      <c r="A30" s="16">
        <v>24</v>
      </c>
      <c r="B30" s="8" t="s">
        <v>222</v>
      </c>
      <c r="C30" s="163" t="s">
        <v>458</v>
      </c>
      <c r="D30" s="155" t="s">
        <v>273</v>
      </c>
      <c r="E30" s="9">
        <v>300000</v>
      </c>
      <c r="F30" s="10">
        <f>SUM(F31:F33)</f>
        <v>48765.75</v>
      </c>
      <c r="G30" s="10">
        <v>300000</v>
      </c>
      <c r="H30" s="10">
        <f t="shared" ref="H30:J30" si="6">SUM(H31:H33)</f>
        <v>2726</v>
      </c>
      <c r="I30" s="10">
        <f>G30-H30</f>
        <v>297274</v>
      </c>
      <c r="J30" s="10">
        <f t="shared" si="6"/>
        <v>26715.22</v>
      </c>
      <c r="K30" s="11"/>
      <c r="L30" s="11"/>
      <c r="M30" s="11">
        <f t="shared" si="1"/>
        <v>26715.22</v>
      </c>
      <c r="N30" s="11"/>
      <c r="O30" s="11">
        <f t="shared" si="2"/>
        <v>26715.22</v>
      </c>
      <c r="P30" s="11">
        <f t="shared" si="3"/>
        <v>29441.22</v>
      </c>
      <c r="Q30" s="11">
        <f t="shared" si="4"/>
        <v>270558.78000000003</v>
      </c>
      <c r="R30" s="11">
        <v>140000</v>
      </c>
      <c r="S30" s="12" t="s">
        <v>236</v>
      </c>
    </row>
    <row r="31" spans="1:19" s="17" customFormat="1" ht="57.75" customHeight="1">
      <c r="A31" s="15" t="s">
        <v>417</v>
      </c>
      <c r="B31" s="7" t="s">
        <v>260</v>
      </c>
      <c r="C31" s="162" t="s">
        <v>458</v>
      </c>
      <c r="D31" s="154" t="s">
        <v>273</v>
      </c>
      <c r="E31" s="3">
        <v>5000</v>
      </c>
      <c r="F31" s="4">
        <v>4800</v>
      </c>
      <c r="G31" s="3">
        <v>5000</v>
      </c>
      <c r="H31" s="5">
        <v>2726</v>
      </c>
      <c r="I31" s="5">
        <f>G31-H31</f>
        <v>2274</v>
      </c>
      <c r="J31" s="5">
        <v>865</v>
      </c>
      <c r="K31" s="5">
        <v>0</v>
      </c>
      <c r="L31" s="5">
        <v>0</v>
      </c>
      <c r="M31" s="5">
        <f t="shared" si="1"/>
        <v>865</v>
      </c>
      <c r="N31" s="5">
        <f>2274-865</f>
        <v>1409</v>
      </c>
      <c r="O31" s="5">
        <f t="shared" si="2"/>
        <v>2274</v>
      </c>
      <c r="P31" s="5">
        <f t="shared" si="3"/>
        <v>5000</v>
      </c>
      <c r="Q31" s="5">
        <f t="shared" si="4"/>
        <v>0</v>
      </c>
      <c r="R31" s="207">
        <v>0</v>
      </c>
      <c r="S31" s="6" t="s">
        <v>441</v>
      </c>
    </row>
    <row r="32" spans="1:19" s="17" customFormat="1" ht="66" customHeight="1">
      <c r="A32" s="15" t="s">
        <v>393</v>
      </c>
      <c r="B32" s="7" t="s">
        <v>259</v>
      </c>
      <c r="C32" s="162" t="s">
        <v>458</v>
      </c>
      <c r="D32" s="154" t="s">
        <v>273</v>
      </c>
      <c r="E32" s="3">
        <v>25000</v>
      </c>
      <c r="F32" s="4">
        <v>17231.599999999999</v>
      </c>
      <c r="G32" s="3">
        <v>25000</v>
      </c>
      <c r="H32" s="5">
        <v>0</v>
      </c>
      <c r="I32" s="5">
        <f t="shared" ref="I32:I67" si="7">G32-H32</f>
        <v>25000</v>
      </c>
      <c r="J32" s="5">
        <v>8957.2199999999993</v>
      </c>
      <c r="K32" s="5">
        <v>0</v>
      </c>
      <c r="L32" s="5">
        <v>0</v>
      </c>
      <c r="M32" s="5">
        <f t="shared" si="1"/>
        <v>8957.2199999999993</v>
      </c>
      <c r="N32" s="5">
        <f>25000-8957.22</f>
        <v>16042.78</v>
      </c>
      <c r="O32" s="5">
        <f t="shared" si="2"/>
        <v>25000</v>
      </c>
      <c r="P32" s="5">
        <f t="shared" si="3"/>
        <v>25000</v>
      </c>
      <c r="Q32" s="5">
        <f t="shared" si="4"/>
        <v>0</v>
      </c>
      <c r="R32" s="207">
        <v>9779.0400000000009</v>
      </c>
      <c r="S32" s="6" t="s">
        <v>654</v>
      </c>
    </row>
    <row r="33" spans="1:19" s="17" customFormat="1" ht="65.25" customHeight="1">
      <c r="A33" s="15" t="s">
        <v>394</v>
      </c>
      <c r="B33" s="7" t="s">
        <v>533</v>
      </c>
      <c r="C33" s="162" t="s">
        <v>458</v>
      </c>
      <c r="D33" s="154" t="s">
        <v>273</v>
      </c>
      <c r="E33" s="3">
        <v>27000</v>
      </c>
      <c r="F33" s="4">
        <v>26734.15</v>
      </c>
      <c r="G33" s="3">
        <v>27000</v>
      </c>
      <c r="H33" s="5">
        <v>0</v>
      </c>
      <c r="I33" s="5">
        <f t="shared" si="7"/>
        <v>27000</v>
      </c>
      <c r="J33" s="5">
        <v>16893</v>
      </c>
      <c r="K33" s="5">
        <v>0</v>
      </c>
      <c r="L33" s="5">
        <v>0</v>
      </c>
      <c r="M33" s="5">
        <f t="shared" si="1"/>
        <v>16893</v>
      </c>
      <c r="N33" s="5">
        <f>27000-16893</f>
        <v>10107</v>
      </c>
      <c r="O33" s="5">
        <f t="shared" si="2"/>
        <v>27000</v>
      </c>
      <c r="P33" s="5">
        <f t="shared" si="3"/>
        <v>27000</v>
      </c>
      <c r="Q33" s="5">
        <f t="shared" si="4"/>
        <v>0</v>
      </c>
      <c r="R33" s="207">
        <v>0</v>
      </c>
      <c r="S33" s="6" t="s">
        <v>235</v>
      </c>
    </row>
    <row r="34" spans="1:19" s="17" customFormat="1" ht="36.75" customHeight="1">
      <c r="A34" s="15">
        <v>25</v>
      </c>
      <c r="B34" s="7" t="s">
        <v>25</v>
      </c>
      <c r="C34" s="162"/>
      <c r="D34" s="154" t="s">
        <v>270</v>
      </c>
      <c r="E34" s="4">
        <v>30000</v>
      </c>
      <c r="F34" s="4">
        <v>0</v>
      </c>
      <c r="G34" s="3">
        <v>30000</v>
      </c>
      <c r="H34" s="5">
        <v>0</v>
      </c>
      <c r="I34" s="5">
        <f t="shared" si="7"/>
        <v>30000</v>
      </c>
      <c r="J34" s="5">
        <v>0</v>
      </c>
      <c r="K34" s="5">
        <v>0</v>
      </c>
      <c r="L34" s="5">
        <v>0</v>
      </c>
      <c r="M34" s="5">
        <f t="shared" si="1"/>
        <v>0</v>
      </c>
      <c r="N34" s="5">
        <v>0</v>
      </c>
      <c r="O34" s="5">
        <f t="shared" si="2"/>
        <v>0</v>
      </c>
      <c r="P34" s="5">
        <f t="shared" si="3"/>
        <v>0</v>
      </c>
      <c r="Q34" s="5">
        <f t="shared" si="4"/>
        <v>30000</v>
      </c>
      <c r="R34" s="207">
        <v>30000</v>
      </c>
      <c r="S34" s="6"/>
    </row>
    <row r="35" spans="1:19" s="17" customFormat="1" ht="48.75" customHeight="1">
      <c r="A35" s="15">
        <v>26</v>
      </c>
      <c r="B35" s="7" t="s">
        <v>26</v>
      </c>
      <c r="C35" s="162"/>
      <c r="D35" s="154" t="s">
        <v>270</v>
      </c>
      <c r="E35" s="3">
        <v>450000</v>
      </c>
      <c r="F35" s="4">
        <v>200000</v>
      </c>
      <c r="G35" s="3">
        <v>450000</v>
      </c>
      <c r="H35" s="5">
        <v>38725.25</v>
      </c>
      <c r="I35" s="5">
        <f t="shared" si="7"/>
        <v>411274.75</v>
      </c>
      <c r="J35" s="5">
        <v>0</v>
      </c>
      <c r="K35" s="5">
        <v>0</v>
      </c>
      <c r="L35" s="5">
        <v>0</v>
      </c>
      <c r="M35" s="5">
        <f t="shared" si="1"/>
        <v>0</v>
      </c>
      <c r="N35" s="5">
        <v>0</v>
      </c>
      <c r="O35" s="5">
        <f t="shared" si="2"/>
        <v>0</v>
      </c>
      <c r="P35" s="5">
        <f t="shared" si="3"/>
        <v>38725.25</v>
      </c>
      <c r="Q35" s="5">
        <f t="shared" si="4"/>
        <v>411274.75</v>
      </c>
      <c r="R35" s="207">
        <v>411274.75</v>
      </c>
      <c r="S35" s="6"/>
    </row>
    <row r="36" spans="1:19" s="17" customFormat="1" ht="93" customHeight="1">
      <c r="A36" s="15">
        <v>27</v>
      </c>
      <c r="B36" s="7" t="s">
        <v>28</v>
      </c>
      <c r="C36" s="162" t="s">
        <v>304</v>
      </c>
      <c r="D36" s="154" t="s">
        <v>270</v>
      </c>
      <c r="E36" s="3">
        <v>50000</v>
      </c>
      <c r="F36" s="4">
        <v>41774.5</v>
      </c>
      <c r="G36" s="3">
        <v>50000</v>
      </c>
      <c r="H36" s="5">
        <v>0</v>
      </c>
      <c r="I36" s="5">
        <f t="shared" si="7"/>
        <v>50000</v>
      </c>
      <c r="J36" s="5">
        <v>0</v>
      </c>
      <c r="K36" s="5">
        <v>0</v>
      </c>
      <c r="L36" s="5">
        <v>0</v>
      </c>
      <c r="M36" s="5">
        <f t="shared" si="1"/>
        <v>0</v>
      </c>
      <c r="N36" s="5">
        <v>500000</v>
      </c>
      <c r="O36" s="5">
        <v>50000</v>
      </c>
      <c r="P36" s="5">
        <f t="shared" si="3"/>
        <v>50000</v>
      </c>
      <c r="Q36" s="5">
        <f t="shared" si="4"/>
        <v>0</v>
      </c>
      <c r="R36" s="207">
        <v>41023.4</v>
      </c>
      <c r="S36" s="6" t="s">
        <v>604</v>
      </c>
    </row>
    <row r="37" spans="1:19" s="17" customFormat="1" ht="48" customHeight="1">
      <c r="A37" s="15">
        <v>28</v>
      </c>
      <c r="B37" s="7" t="s">
        <v>29</v>
      </c>
      <c r="C37" s="162" t="s">
        <v>304</v>
      </c>
      <c r="D37" s="154" t="s">
        <v>270</v>
      </c>
      <c r="E37" s="3">
        <v>20000</v>
      </c>
      <c r="F37" s="4">
        <v>0</v>
      </c>
      <c r="G37" s="3">
        <v>20000</v>
      </c>
      <c r="H37" s="5">
        <v>0</v>
      </c>
      <c r="I37" s="5">
        <f t="shared" si="7"/>
        <v>20000</v>
      </c>
      <c r="J37" s="5">
        <v>0</v>
      </c>
      <c r="K37" s="5">
        <v>0</v>
      </c>
      <c r="L37" s="5">
        <v>0</v>
      </c>
      <c r="M37" s="5">
        <f t="shared" si="1"/>
        <v>0</v>
      </c>
      <c r="N37" s="5">
        <v>0</v>
      </c>
      <c r="O37" s="5">
        <f t="shared" si="2"/>
        <v>0</v>
      </c>
      <c r="P37" s="5">
        <f t="shared" si="3"/>
        <v>0</v>
      </c>
      <c r="Q37" s="5">
        <f t="shared" si="4"/>
        <v>20000</v>
      </c>
      <c r="R37" s="207">
        <v>20000</v>
      </c>
      <c r="S37" s="6"/>
    </row>
    <row r="38" spans="1:19" s="17" customFormat="1" ht="82.5" customHeight="1">
      <c r="A38" s="15">
        <v>29</v>
      </c>
      <c r="B38" s="7" t="s">
        <v>412</v>
      </c>
      <c r="C38" s="162" t="s">
        <v>287</v>
      </c>
      <c r="D38" s="154" t="s">
        <v>269</v>
      </c>
      <c r="E38" s="3">
        <v>50000</v>
      </c>
      <c r="F38" s="4">
        <v>50000</v>
      </c>
      <c r="G38" s="3">
        <v>50000</v>
      </c>
      <c r="H38" s="5">
        <v>0</v>
      </c>
      <c r="I38" s="5">
        <f t="shared" si="7"/>
        <v>50000</v>
      </c>
      <c r="J38" s="5">
        <v>0</v>
      </c>
      <c r="K38" s="5">
        <v>0</v>
      </c>
      <c r="L38" s="5">
        <v>0</v>
      </c>
      <c r="M38" s="5">
        <f t="shared" si="1"/>
        <v>0</v>
      </c>
      <c r="N38" s="5">
        <v>0</v>
      </c>
      <c r="O38" s="5">
        <f t="shared" si="2"/>
        <v>0</v>
      </c>
      <c r="P38" s="5">
        <f t="shared" si="3"/>
        <v>0</v>
      </c>
      <c r="Q38" s="5">
        <f t="shared" si="4"/>
        <v>50000</v>
      </c>
      <c r="R38" s="207">
        <v>50000</v>
      </c>
      <c r="S38" s="6" t="s">
        <v>596</v>
      </c>
    </row>
    <row r="39" spans="1:19" s="17" customFormat="1" ht="92.25" customHeight="1">
      <c r="A39" s="15">
        <v>30</v>
      </c>
      <c r="B39" s="7" t="s">
        <v>30</v>
      </c>
      <c r="C39" s="162" t="s">
        <v>288</v>
      </c>
      <c r="D39" s="154" t="s">
        <v>273</v>
      </c>
      <c r="E39" s="3">
        <v>129340</v>
      </c>
      <c r="F39" s="4">
        <v>45820</v>
      </c>
      <c r="G39" s="3">
        <v>45820</v>
      </c>
      <c r="H39" s="5">
        <v>0</v>
      </c>
      <c r="I39" s="5">
        <f t="shared" si="7"/>
        <v>45820</v>
      </c>
      <c r="J39" s="5">
        <v>0</v>
      </c>
      <c r="K39" s="5">
        <v>32634.31</v>
      </c>
      <c r="L39" s="5">
        <v>0</v>
      </c>
      <c r="M39" s="5">
        <f t="shared" si="1"/>
        <v>32634.31</v>
      </c>
      <c r="N39" s="5">
        <v>0</v>
      </c>
      <c r="O39" s="5">
        <f t="shared" si="2"/>
        <v>32634.31</v>
      </c>
      <c r="P39" s="5">
        <f t="shared" si="3"/>
        <v>32634.31</v>
      </c>
      <c r="Q39" s="5">
        <f t="shared" si="4"/>
        <v>13185.689999999999</v>
      </c>
      <c r="R39" s="207">
        <v>13185.69</v>
      </c>
      <c r="S39" s="6" t="s">
        <v>471</v>
      </c>
    </row>
    <row r="40" spans="1:19" s="17" customFormat="1" ht="99.75" customHeight="1">
      <c r="A40" s="15">
        <v>31</v>
      </c>
      <c r="B40" s="7" t="s">
        <v>31</v>
      </c>
      <c r="C40" s="162" t="s">
        <v>288</v>
      </c>
      <c r="D40" s="154" t="s">
        <v>273</v>
      </c>
      <c r="E40" s="3">
        <v>338720</v>
      </c>
      <c r="F40" s="4">
        <v>34808.980000000003</v>
      </c>
      <c r="G40" s="3">
        <v>34808.980000000003</v>
      </c>
      <c r="H40" s="5">
        <v>0</v>
      </c>
      <c r="I40" s="5">
        <f t="shared" si="7"/>
        <v>34808.980000000003</v>
      </c>
      <c r="J40" s="5">
        <v>0</v>
      </c>
      <c r="K40" s="5">
        <v>0</v>
      </c>
      <c r="L40" s="5">
        <v>0</v>
      </c>
      <c r="M40" s="5">
        <f t="shared" si="1"/>
        <v>0</v>
      </c>
      <c r="N40" s="5">
        <v>0</v>
      </c>
      <c r="O40" s="5">
        <f t="shared" si="2"/>
        <v>0</v>
      </c>
      <c r="P40" s="5">
        <f t="shared" si="3"/>
        <v>0</v>
      </c>
      <c r="Q40" s="5">
        <f t="shared" si="4"/>
        <v>34808.980000000003</v>
      </c>
      <c r="R40" s="207">
        <v>34808.980000000003</v>
      </c>
      <c r="S40" s="6" t="s">
        <v>472</v>
      </c>
    </row>
    <row r="41" spans="1:19" s="17" customFormat="1" ht="37.5" customHeight="1">
      <c r="A41" s="15">
        <v>32</v>
      </c>
      <c r="B41" s="7" t="s">
        <v>32</v>
      </c>
      <c r="C41" s="162" t="s">
        <v>458</v>
      </c>
      <c r="D41" s="154" t="s">
        <v>274</v>
      </c>
      <c r="E41" s="3">
        <v>58000</v>
      </c>
      <c r="F41" s="4">
        <v>47084.41</v>
      </c>
      <c r="G41" s="3">
        <v>58000</v>
      </c>
      <c r="H41" s="5">
        <v>0</v>
      </c>
      <c r="I41" s="5">
        <f t="shared" si="7"/>
        <v>58000</v>
      </c>
      <c r="J41" s="5">
        <v>0</v>
      </c>
      <c r="K41" s="5">
        <v>0</v>
      </c>
      <c r="L41" s="5">
        <v>0</v>
      </c>
      <c r="M41" s="5">
        <f t="shared" si="1"/>
        <v>0</v>
      </c>
      <c r="N41" s="5">
        <v>0</v>
      </c>
      <c r="O41" s="5">
        <f t="shared" si="2"/>
        <v>0</v>
      </c>
      <c r="P41" s="5">
        <f t="shared" si="3"/>
        <v>0</v>
      </c>
      <c r="Q41" s="5">
        <f t="shared" si="4"/>
        <v>58000</v>
      </c>
      <c r="R41" s="207">
        <v>47000</v>
      </c>
      <c r="S41" s="6" t="s">
        <v>235</v>
      </c>
    </row>
    <row r="42" spans="1:19" s="17" customFormat="1" ht="47.25" customHeight="1">
      <c r="A42" s="15">
        <v>33</v>
      </c>
      <c r="B42" s="7" t="s">
        <v>33</v>
      </c>
      <c r="C42" s="162" t="s">
        <v>337</v>
      </c>
      <c r="D42" s="154" t="s">
        <v>270</v>
      </c>
      <c r="E42" s="3">
        <v>60000</v>
      </c>
      <c r="F42" s="4">
        <v>59891.96</v>
      </c>
      <c r="G42" s="3">
        <v>60000</v>
      </c>
      <c r="H42" s="5">
        <v>0</v>
      </c>
      <c r="I42" s="5">
        <f t="shared" si="7"/>
        <v>60000</v>
      </c>
      <c r="J42" s="5">
        <v>0</v>
      </c>
      <c r="K42" s="5">
        <v>59891.96</v>
      </c>
      <c r="L42" s="5">
        <v>0</v>
      </c>
      <c r="M42" s="5">
        <f t="shared" si="1"/>
        <v>59891.96</v>
      </c>
      <c r="N42" s="5">
        <v>0</v>
      </c>
      <c r="O42" s="5">
        <f t="shared" si="2"/>
        <v>59891.96</v>
      </c>
      <c r="P42" s="5">
        <f t="shared" si="3"/>
        <v>59891.96</v>
      </c>
      <c r="Q42" s="5">
        <f t="shared" si="4"/>
        <v>108.04000000000087</v>
      </c>
      <c r="R42" s="207">
        <v>0</v>
      </c>
      <c r="S42" s="6" t="s">
        <v>338</v>
      </c>
    </row>
    <row r="43" spans="1:19" s="17" customFormat="1" ht="43.5" customHeight="1">
      <c r="A43" s="15">
        <v>34</v>
      </c>
      <c r="B43" s="7" t="s">
        <v>34</v>
      </c>
      <c r="C43" s="162" t="s">
        <v>458</v>
      </c>
      <c r="D43" s="154" t="s">
        <v>273</v>
      </c>
      <c r="E43" s="3">
        <v>30000</v>
      </c>
      <c r="F43" s="4">
        <v>30000</v>
      </c>
      <c r="G43" s="3">
        <v>30000</v>
      </c>
      <c r="H43" s="5">
        <v>0</v>
      </c>
      <c r="I43" s="5">
        <f t="shared" si="7"/>
        <v>30000</v>
      </c>
      <c r="J43" s="5">
        <v>0</v>
      </c>
      <c r="K43" s="5">
        <v>0</v>
      </c>
      <c r="L43" s="5">
        <v>0</v>
      </c>
      <c r="M43" s="5">
        <f t="shared" si="1"/>
        <v>0</v>
      </c>
      <c r="N43" s="5">
        <v>0</v>
      </c>
      <c r="O43" s="5">
        <f t="shared" si="2"/>
        <v>0</v>
      </c>
      <c r="P43" s="5">
        <f t="shared" si="3"/>
        <v>0</v>
      </c>
      <c r="Q43" s="5">
        <f t="shared" si="4"/>
        <v>30000</v>
      </c>
      <c r="R43" s="207">
        <v>30000</v>
      </c>
      <c r="S43" s="6"/>
    </row>
    <row r="44" spans="1:19" s="17" customFormat="1" ht="50.25" customHeight="1">
      <c r="A44" s="15">
        <v>35</v>
      </c>
      <c r="B44" s="7" t="s">
        <v>35</v>
      </c>
      <c r="C44" s="162" t="s">
        <v>337</v>
      </c>
      <c r="D44" s="154" t="s">
        <v>270</v>
      </c>
      <c r="E44" s="3">
        <v>100000</v>
      </c>
      <c r="F44" s="4">
        <v>0</v>
      </c>
      <c r="G44" s="3">
        <v>100000</v>
      </c>
      <c r="H44" s="5">
        <v>0</v>
      </c>
      <c r="I44" s="5">
        <f t="shared" si="7"/>
        <v>100000</v>
      </c>
      <c r="J44" s="5">
        <v>0</v>
      </c>
      <c r="K44" s="5">
        <v>0</v>
      </c>
      <c r="L44" s="5">
        <v>0</v>
      </c>
      <c r="M44" s="5">
        <f t="shared" si="1"/>
        <v>0</v>
      </c>
      <c r="N44" s="5">
        <v>0</v>
      </c>
      <c r="O44" s="5">
        <f t="shared" si="2"/>
        <v>0</v>
      </c>
      <c r="P44" s="5">
        <f t="shared" si="3"/>
        <v>0</v>
      </c>
      <c r="Q44" s="5">
        <f t="shared" si="4"/>
        <v>100000</v>
      </c>
      <c r="R44" s="207">
        <v>100000</v>
      </c>
      <c r="S44" s="6"/>
    </row>
    <row r="45" spans="1:19" s="17" customFormat="1" ht="58.5" customHeight="1">
      <c r="A45" s="15">
        <v>36</v>
      </c>
      <c r="B45" s="7" t="s">
        <v>36</v>
      </c>
      <c r="C45" s="162" t="s">
        <v>337</v>
      </c>
      <c r="D45" s="154" t="s">
        <v>270</v>
      </c>
      <c r="E45" s="3">
        <v>100000</v>
      </c>
      <c r="F45" s="4">
        <v>0</v>
      </c>
      <c r="G45" s="3">
        <v>100000</v>
      </c>
      <c r="H45" s="5">
        <v>0</v>
      </c>
      <c r="I45" s="5">
        <f t="shared" si="7"/>
        <v>100000</v>
      </c>
      <c r="J45" s="5">
        <v>0</v>
      </c>
      <c r="K45" s="5">
        <v>0</v>
      </c>
      <c r="L45" s="5">
        <v>0</v>
      </c>
      <c r="M45" s="5">
        <f t="shared" si="1"/>
        <v>0</v>
      </c>
      <c r="N45" s="5">
        <v>0</v>
      </c>
      <c r="O45" s="5">
        <f t="shared" si="2"/>
        <v>0</v>
      </c>
      <c r="P45" s="5">
        <f t="shared" si="3"/>
        <v>0</v>
      </c>
      <c r="Q45" s="5">
        <f t="shared" si="4"/>
        <v>100000</v>
      </c>
      <c r="R45" s="207">
        <v>100000</v>
      </c>
      <c r="S45" s="6"/>
    </row>
    <row r="46" spans="1:19" s="17" customFormat="1" ht="48.75" customHeight="1">
      <c r="A46" s="15">
        <v>37</v>
      </c>
      <c r="B46" s="7" t="s">
        <v>37</v>
      </c>
      <c r="C46" s="162" t="s">
        <v>337</v>
      </c>
      <c r="D46" s="154" t="s">
        <v>270</v>
      </c>
      <c r="E46" s="3">
        <v>30000</v>
      </c>
      <c r="F46" s="4">
        <v>0</v>
      </c>
      <c r="G46" s="3">
        <v>30000</v>
      </c>
      <c r="H46" s="5">
        <v>0</v>
      </c>
      <c r="I46" s="5">
        <f t="shared" si="7"/>
        <v>30000</v>
      </c>
      <c r="J46" s="5">
        <v>0</v>
      </c>
      <c r="K46" s="5">
        <v>0</v>
      </c>
      <c r="L46" s="5">
        <v>0</v>
      </c>
      <c r="M46" s="5">
        <f t="shared" si="1"/>
        <v>0</v>
      </c>
      <c r="N46" s="5">
        <v>0</v>
      </c>
      <c r="O46" s="5">
        <f>M46+N46</f>
        <v>0</v>
      </c>
      <c r="P46" s="5">
        <f t="shared" si="3"/>
        <v>0</v>
      </c>
      <c r="Q46" s="5">
        <f t="shared" si="4"/>
        <v>30000</v>
      </c>
      <c r="R46" s="207">
        <v>30000</v>
      </c>
      <c r="S46" s="6"/>
    </row>
    <row r="47" spans="1:19" s="17" customFormat="1" ht="32.25" customHeight="1">
      <c r="A47" s="15">
        <v>38</v>
      </c>
      <c r="B47" s="7" t="s">
        <v>38</v>
      </c>
      <c r="C47" s="162" t="s">
        <v>305</v>
      </c>
      <c r="D47" s="154" t="s">
        <v>270</v>
      </c>
      <c r="E47" s="3">
        <v>150000</v>
      </c>
      <c r="F47" s="4">
        <v>0</v>
      </c>
      <c r="G47" s="3">
        <v>150000</v>
      </c>
      <c r="H47" s="5">
        <v>0</v>
      </c>
      <c r="I47" s="5">
        <f t="shared" si="7"/>
        <v>150000</v>
      </c>
      <c r="J47" s="5">
        <v>1835</v>
      </c>
      <c r="K47" s="5">
        <v>0</v>
      </c>
      <c r="L47" s="5">
        <v>0</v>
      </c>
      <c r="M47" s="5">
        <f t="shared" si="1"/>
        <v>1835</v>
      </c>
      <c r="N47" s="5">
        <v>0</v>
      </c>
      <c r="O47" s="5">
        <f t="shared" si="2"/>
        <v>1835</v>
      </c>
      <c r="P47" s="5">
        <f t="shared" si="3"/>
        <v>1835</v>
      </c>
      <c r="Q47" s="5">
        <f t="shared" si="4"/>
        <v>148165</v>
      </c>
      <c r="R47" s="207">
        <v>148165</v>
      </c>
      <c r="S47" s="6"/>
    </row>
    <row r="48" spans="1:19" s="17" customFormat="1" ht="38.25" customHeight="1">
      <c r="A48" s="15">
        <v>39</v>
      </c>
      <c r="B48" s="7" t="s">
        <v>39</v>
      </c>
      <c r="C48" s="162" t="s">
        <v>307</v>
      </c>
      <c r="D48" s="154" t="s">
        <v>270</v>
      </c>
      <c r="E48" s="3">
        <v>220000</v>
      </c>
      <c r="F48" s="4">
        <v>220000</v>
      </c>
      <c r="G48" s="3">
        <v>220000</v>
      </c>
      <c r="H48" s="5">
        <v>0</v>
      </c>
      <c r="I48" s="5">
        <f t="shared" si="7"/>
        <v>220000</v>
      </c>
      <c r="J48" s="5">
        <v>0</v>
      </c>
      <c r="K48" s="5">
        <v>36000</v>
      </c>
      <c r="L48" s="5">
        <v>0</v>
      </c>
      <c r="M48" s="5">
        <f t="shared" si="1"/>
        <v>36000</v>
      </c>
      <c r="N48" s="5">
        <v>0</v>
      </c>
      <c r="O48" s="5">
        <f t="shared" si="2"/>
        <v>36000</v>
      </c>
      <c r="P48" s="5">
        <f t="shared" si="3"/>
        <v>36000</v>
      </c>
      <c r="Q48" s="5">
        <f t="shared" si="4"/>
        <v>184000</v>
      </c>
      <c r="R48" s="207">
        <v>184000</v>
      </c>
      <c r="S48" s="6" t="s">
        <v>235</v>
      </c>
    </row>
    <row r="49" spans="1:19" s="17" customFormat="1" ht="36.75" customHeight="1">
      <c r="A49" s="15">
        <v>40</v>
      </c>
      <c r="B49" s="7" t="s">
        <v>40</v>
      </c>
      <c r="C49" s="162" t="s">
        <v>306</v>
      </c>
      <c r="D49" s="154" t="s">
        <v>270</v>
      </c>
      <c r="E49" s="3">
        <v>254405.67</v>
      </c>
      <c r="F49" s="4">
        <v>254405.67</v>
      </c>
      <c r="G49" s="3">
        <v>254405.67</v>
      </c>
      <c r="H49" s="5">
        <v>173033.39</v>
      </c>
      <c r="I49" s="5">
        <f t="shared" si="7"/>
        <v>81372.28</v>
      </c>
      <c r="J49" s="5">
        <v>0</v>
      </c>
      <c r="K49" s="5">
        <v>38223.85</v>
      </c>
      <c r="L49" s="5">
        <v>0</v>
      </c>
      <c r="M49" s="5">
        <f t="shared" si="1"/>
        <v>38223.85</v>
      </c>
      <c r="N49" s="5">
        <v>43148.43</v>
      </c>
      <c r="O49" s="5">
        <f t="shared" si="2"/>
        <v>81372.28</v>
      </c>
      <c r="P49" s="5">
        <f t="shared" si="3"/>
        <v>254405.67</v>
      </c>
      <c r="Q49" s="5">
        <f t="shared" si="4"/>
        <v>0</v>
      </c>
      <c r="R49" s="207">
        <v>0</v>
      </c>
      <c r="S49" s="6" t="s">
        <v>235</v>
      </c>
    </row>
    <row r="50" spans="1:19" s="17" customFormat="1" ht="39" customHeight="1">
      <c r="A50" s="15">
        <v>41</v>
      </c>
      <c r="B50" s="7" t="s">
        <v>41</v>
      </c>
      <c r="C50" s="162" t="s">
        <v>641</v>
      </c>
      <c r="D50" s="154" t="s">
        <v>270</v>
      </c>
      <c r="E50" s="3">
        <v>150000</v>
      </c>
      <c r="F50" s="4">
        <v>150000</v>
      </c>
      <c r="G50" s="3">
        <v>150000</v>
      </c>
      <c r="H50" s="5">
        <v>78361.66</v>
      </c>
      <c r="I50" s="5">
        <f t="shared" si="7"/>
        <v>71638.34</v>
      </c>
      <c r="J50" s="5">
        <v>0</v>
      </c>
      <c r="K50" s="5">
        <v>0</v>
      </c>
      <c r="L50" s="5">
        <v>0</v>
      </c>
      <c r="M50" s="5">
        <f>SUM(J50:L50)</f>
        <v>0</v>
      </c>
      <c r="N50" s="5">
        <v>71638.34</v>
      </c>
      <c r="O50" s="5">
        <f t="shared" si="2"/>
        <v>71638.34</v>
      </c>
      <c r="P50" s="5">
        <f t="shared" si="3"/>
        <v>150000</v>
      </c>
      <c r="Q50" s="5">
        <f t="shared" si="4"/>
        <v>0</v>
      </c>
      <c r="R50" s="207">
        <v>0</v>
      </c>
      <c r="S50" s="6" t="s">
        <v>235</v>
      </c>
    </row>
    <row r="51" spans="1:19" s="17" customFormat="1" ht="37.5" customHeight="1">
      <c r="A51" s="15">
        <v>42</v>
      </c>
      <c r="B51" s="7" t="s">
        <v>42</v>
      </c>
      <c r="C51" s="162" t="s">
        <v>641</v>
      </c>
      <c r="D51" s="154" t="s">
        <v>270</v>
      </c>
      <c r="E51" s="3">
        <v>150000</v>
      </c>
      <c r="F51" s="4">
        <v>150000</v>
      </c>
      <c r="G51" s="3">
        <v>150000</v>
      </c>
      <c r="H51" s="5">
        <v>52545.51</v>
      </c>
      <c r="I51" s="5">
        <f t="shared" si="7"/>
        <v>97454.489999999991</v>
      </c>
      <c r="J51" s="5">
        <v>0</v>
      </c>
      <c r="K51" s="5">
        <v>0</v>
      </c>
      <c r="L51" s="5">
        <v>0</v>
      </c>
      <c r="M51" s="5">
        <f t="shared" si="1"/>
        <v>0</v>
      </c>
      <c r="N51" s="5">
        <v>97454.49</v>
      </c>
      <c r="O51" s="5">
        <f t="shared" si="2"/>
        <v>97454.49</v>
      </c>
      <c r="P51" s="5">
        <f t="shared" si="3"/>
        <v>150000</v>
      </c>
      <c r="Q51" s="5">
        <f t="shared" si="4"/>
        <v>0</v>
      </c>
      <c r="R51" s="207">
        <v>0</v>
      </c>
      <c r="S51" s="6" t="s">
        <v>235</v>
      </c>
    </row>
    <row r="52" spans="1:19" s="17" customFormat="1" ht="52.5">
      <c r="A52" s="15">
        <v>43</v>
      </c>
      <c r="B52" s="7" t="s">
        <v>43</v>
      </c>
      <c r="C52" s="162"/>
      <c r="D52" s="154" t="s">
        <v>270</v>
      </c>
      <c r="E52" s="3">
        <v>150000</v>
      </c>
      <c r="F52" s="4">
        <v>14000</v>
      </c>
      <c r="G52" s="3">
        <v>150000</v>
      </c>
      <c r="H52" s="5">
        <v>0</v>
      </c>
      <c r="I52" s="5">
        <f t="shared" si="7"/>
        <v>150000</v>
      </c>
      <c r="J52" s="5">
        <v>0</v>
      </c>
      <c r="K52" s="5">
        <v>10000</v>
      </c>
      <c r="L52" s="5">
        <v>0</v>
      </c>
      <c r="M52" s="5">
        <f t="shared" si="1"/>
        <v>10000</v>
      </c>
      <c r="N52" s="5">
        <v>0</v>
      </c>
      <c r="O52" s="5">
        <f t="shared" si="2"/>
        <v>10000</v>
      </c>
      <c r="P52" s="5">
        <f t="shared" si="3"/>
        <v>10000</v>
      </c>
      <c r="Q52" s="5">
        <f t="shared" si="4"/>
        <v>140000</v>
      </c>
      <c r="R52" s="207">
        <v>100000</v>
      </c>
      <c r="S52" s="6" t="s">
        <v>236</v>
      </c>
    </row>
    <row r="53" spans="1:19" s="17" customFormat="1" ht="37.5" customHeight="1">
      <c r="A53" s="15">
        <v>44</v>
      </c>
      <c r="B53" s="7" t="s">
        <v>44</v>
      </c>
      <c r="C53" s="162" t="s">
        <v>458</v>
      </c>
      <c r="D53" s="154" t="s">
        <v>273</v>
      </c>
      <c r="E53" s="3">
        <v>300000</v>
      </c>
      <c r="F53" s="4">
        <v>118129.09</v>
      </c>
      <c r="G53" s="3">
        <v>300000</v>
      </c>
      <c r="H53" s="5">
        <v>45616.71</v>
      </c>
      <c r="I53" s="5">
        <f t="shared" si="7"/>
        <v>254383.29</v>
      </c>
      <c r="J53" s="5">
        <v>40911.82</v>
      </c>
      <c r="K53" s="5">
        <v>0</v>
      </c>
      <c r="L53" s="5">
        <v>0</v>
      </c>
      <c r="M53" s="5">
        <f t="shared" si="1"/>
        <v>40911.82</v>
      </c>
      <c r="N53" s="5">
        <v>20575.25</v>
      </c>
      <c r="O53" s="5">
        <f t="shared" si="2"/>
        <v>61487.07</v>
      </c>
      <c r="P53" s="5">
        <f t="shared" si="3"/>
        <v>107103.78</v>
      </c>
      <c r="Q53" s="5">
        <f t="shared" si="4"/>
        <v>192896.22</v>
      </c>
      <c r="R53" s="207">
        <v>111025.31</v>
      </c>
      <c r="S53" s="6" t="s">
        <v>416</v>
      </c>
    </row>
    <row r="54" spans="1:19" s="17" customFormat="1" ht="62.25" customHeight="1">
      <c r="A54" s="15">
        <v>45</v>
      </c>
      <c r="B54" s="7" t="s">
        <v>45</v>
      </c>
      <c r="C54" s="162"/>
      <c r="D54" s="154" t="s">
        <v>270</v>
      </c>
      <c r="E54" s="3">
        <v>70000</v>
      </c>
      <c r="F54" s="4">
        <v>70000</v>
      </c>
      <c r="G54" s="3">
        <v>70000</v>
      </c>
      <c r="H54" s="5">
        <v>10000</v>
      </c>
      <c r="I54" s="5">
        <f t="shared" si="7"/>
        <v>60000</v>
      </c>
      <c r="J54" s="5">
        <v>0</v>
      </c>
      <c r="K54" s="5">
        <v>0</v>
      </c>
      <c r="L54" s="5">
        <v>0</v>
      </c>
      <c r="M54" s="5">
        <f t="shared" si="1"/>
        <v>0</v>
      </c>
      <c r="N54" s="5">
        <v>10000</v>
      </c>
      <c r="O54" s="5">
        <f t="shared" si="2"/>
        <v>10000</v>
      </c>
      <c r="P54" s="5">
        <f t="shared" si="3"/>
        <v>20000</v>
      </c>
      <c r="Q54" s="5">
        <f t="shared" si="4"/>
        <v>50000</v>
      </c>
      <c r="R54" s="207">
        <v>20000</v>
      </c>
      <c r="S54" s="6"/>
    </row>
    <row r="55" spans="1:19" s="17" customFormat="1" ht="67.5" customHeight="1">
      <c r="A55" s="15">
        <v>46</v>
      </c>
      <c r="B55" s="7" t="s">
        <v>46</v>
      </c>
      <c r="C55" s="162" t="s">
        <v>641</v>
      </c>
      <c r="D55" s="154" t="s">
        <v>270</v>
      </c>
      <c r="E55" s="3">
        <v>32492</v>
      </c>
      <c r="F55" s="4">
        <v>32492</v>
      </c>
      <c r="G55" s="3">
        <v>32492</v>
      </c>
      <c r="H55" s="5">
        <v>23795.47</v>
      </c>
      <c r="I55" s="5">
        <f t="shared" si="7"/>
        <v>8696.5299999999988</v>
      </c>
      <c r="J55" s="5">
        <v>0</v>
      </c>
      <c r="K55" s="5">
        <v>0</v>
      </c>
      <c r="L55" s="5">
        <v>0</v>
      </c>
      <c r="M55" s="5">
        <f t="shared" si="1"/>
        <v>0</v>
      </c>
      <c r="N55" s="5">
        <v>0</v>
      </c>
      <c r="O55" s="5">
        <f t="shared" si="2"/>
        <v>0</v>
      </c>
      <c r="P55" s="5">
        <f t="shared" si="3"/>
        <v>23795.47</v>
      </c>
      <c r="Q55" s="5">
        <f t="shared" si="4"/>
        <v>8696.5299999999988</v>
      </c>
      <c r="R55" s="207">
        <v>8696.5300000000007</v>
      </c>
      <c r="S55" s="6" t="s">
        <v>235</v>
      </c>
    </row>
    <row r="56" spans="1:19" s="17" customFormat="1" ht="98.25" customHeight="1">
      <c r="A56" s="15">
        <v>47</v>
      </c>
      <c r="B56" s="7" t="s">
        <v>47</v>
      </c>
      <c r="C56" s="162" t="s">
        <v>289</v>
      </c>
      <c r="D56" s="154" t="s">
        <v>267</v>
      </c>
      <c r="E56" s="3">
        <v>79950</v>
      </c>
      <c r="F56" s="4">
        <v>79950</v>
      </c>
      <c r="G56" s="3">
        <v>79950</v>
      </c>
      <c r="H56" s="5">
        <v>31980</v>
      </c>
      <c r="I56" s="5">
        <f t="shared" si="7"/>
        <v>47970</v>
      </c>
      <c r="J56" s="5">
        <v>23985</v>
      </c>
      <c r="K56" s="5">
        <v>0</v>
      </c>
      <c r="L56" s="5">
        <v>0</v>
      </c>
      <c r="M56" s="5">
        <f t="shared" si="1"/>
        <v>23985</v>
      </c>
      <c r="N56" s="5">
        <v>0</v>
      </c>
      <c r="O56" s="5">
        <f t="shared" si="2"/>
        <v>23985</v>
      </c>
      <c r="P56" s="5">
        <f t="shared" si="3"/>
        <v>55965</v>
      </c>
      <c r="Q56" s="5">
        <f t="shared" si="4"/>
        <v>23985</v>
      </c>
      <c r="R56" s="207">
        <v>23985</v>
      </c>
      <c r="S56" s="6" t="s">
        <v>235</v>
      </c>
    </row>
    <row r="57" spans="1:19" s="17" customFormat="1" ht="53.25" customHeight="1">
      <c r="A57" s="15">
        <v>48</v>
      </c>
      <c r="B57" s="7" t="s">
        <v>48</v>
      </c>
      <c r="C57" s="162" t="s">
        <v>458</v>
      </c>
      <c r="D57" s="154" t="s">
        <v>264</v>
      </c>
      <c r="E57" s="3">
        <v>93000</v>
      </c>
      <c r="F57" s="4">
        <v>0</v>
      </c>
      <c r="G57" s="3">
        <v>93000</v>
      </c>
      <c r="H57" s="5">
        <v>0</v>
      </c>
      <c r="I57" s="5">
        <f t="shared" si="7"/>
        <v>93000</v>
      </c>
      <c r="J57" s="5">
        <v>0</v>
      </c>
      <c r="K57" s="5">
        <v>0</v>
      </c>
      <c r="L57" s="5">
        <v>0</v>
      </c>
      <c r="M57" s="5">
        <f t="shared" si="1"/>
        <v>0</v>
      </c>
      <c r="N57" s="5">
        <v>0</v>
      </c>
      <c r="O57" s="5">
        <f t="shared" si="2"/>
        <v>0</v>
      </c>
      <c r="P57" s="5">
        <f t="shared" si="3"/>
        <v>0</v>
      </c>
      <c r="Q57" s="5">
        <f t="shared" si="4"/>
        <v>93000</v>
      </c>
      <c r="R57" s="207">
        <v>50000</v>
      </c>
      <c r="S57" s="6" t="s">
        <v>241</v>
      </c>
    </row>
    <row r="58" spans="1:19" s="17" customFormat="1" ht="28.5" customHeight="1">
      <c r="A58" s="15">
        <v>49</v>
      </c>
      <c r="B58" s="7" t="s">
        <v>49</v>
      </c>
      <c r="C58" s="162" t="s">
        <v>312</v>
      </c>
      <c r="D58" s="154" t="s">
        <v>266</v>
      </c>
      <c r="E58" s="3">
        <v>50000</v>
      </c>
      <c r="F58" s="4">
        <v>0</v>
      </c>
      <c r="G58" s="3">
        <v>50000</v>
      </c>
      <c r="H58" s="5">
        <v>0</v>
      </c>
      <c r="I58" s="5">
        <f t="shared" si="7"/>
        <v>50000</v>
      </c>
      <c r="J58" s="5">
        <v>0</v>
      </c>
      <c r="K58" s="5">
        <v>0</v>
      </c>
      <c r="L58" s="5">
        <v>0</v>
      </c>
      <c r="M58" s="5">
        <f t="shared" si="1"/>
        <v>0</v>
      </c>
      <c r="N58" s="5">
        <v>0</v>
      </c>
      <c r="O58" s="5">
        <f t="shared" si="2"/>
        <v>0</v>
      </c>
      <c r="P58" s="5">
        <f t="shared" si="3"/>
        <v>0</v>
      </c>
      <c r="Q58" s="5">
        <f t="shared" si="4"/>
        <v>50000</v>
      </c>
      <c r="R58" s="207">
        <v>50000</v>
      </c>
      <c r="S58" s="6"/>
    </row>
    <row r="59" spans="1:19" s="17" customFormat="1" ht="51.75" customHeight="1">
      <c r="A59" s="15">
        <v>50</v>
      </c>
      <c r="B59" s="7" t="s">
        <v>302</v>
      </c>
      <c r="C59" s="162" t="s">
        <v>461</v>
      </c>
      <c r="D59" s="154" t="s">
        <v>275</v>
      </c>
      <c r="E59" s="3">
        <v>80000</v>
      </c>
      <c r="F59" s="4">
        <v>0</v>
      </c>
      <c r="G59" s="3">
        <v>80000</v>
      </c>
      <c r="H59" s="5">
        <v>0</v>
      </c>
      <c r="I59" s="5">
        <f t="shared" si="7"/>
        <v>80000</v>
      </c>
      <c r="J59" s="5">
        <v>0</v>
      </c>
      <c r="K59" s="5">
        <v>0</v>
      </c>
      <c r="L59" s="5">
        <v>0</v>
      </c>
      <c r="M59" s="5">
        <f t="shared" si="1"/>
        <v>0</v>
      </c>
      <c r="N59" s="5">
        <v>0</v>
      </c>
      <c r="O59" s="5">
        <f t="shared" si="2"/>
        <v>0</v>
      </c>
      <c r="P59" s="5">
        <f t="shared" si="3"/>
        <v>0</v>
      </c>
      <c r="Q59" s="5">
        <f t="shared" si="4"/>
        <v>80000</v>
      </c>
      <c r="R59" s="207">
        <v>80000</v>
      </c>
      <c r="S59" s="6" t="s">
        <v>415</v>
      </c>
    </row>
    <row r="60" spans="1:19" s="17" customFormat="1" ht="61.5" customHeight="1">
      <c r="A60" s="15">
        <v>51</v>
      </c>
      <c r="B60" s="7" t="s">
        <v>522</v>
      </c>
      <c r="C60" s="162" t="s">
        <v>312</v>
      </c>
      <c r="D60" s="154" t="s">
        <v>266</v>
      </c>
      <c r="E60" s="3">
        <v>73000</v>
      </c>
      <c r="F60" s="4">
        <v>0</v>
      </c>
      <c r="G60" s="3">
        <v>73000</v>
      </c>
      <c r="H60" s="5">
        <v>0</v>
      </c>
      <c r="I60" s="5">
        <f t="shared" si="7"/>
        <v>73000</v>
      </c>
      <c r="J60" s="5">
        <v>0</v>
      </c>
      <c r="K60" s="5">
        <v>0</v>
      </c>
      <c r="L60" s="5">
        <v>0</v>
      </c>
      <c r="M60" s="5">
        <f t="shared" si="1"/>
        <v>0</v>
      </c>
      <c r="N60" s="5">
        <v>0</v>
      </c>
      <c r="O60" s="5">
        <f t="shared" si="2"/>
        <v>0</v>
      </c>
      <c r="P60" s="5">
        <f t="shared" si="3"/>
        <v>0</v>
      </c>
      <c r="Q60" s="5">
        <f t="shared" si="4"/>
        <v>73000</v>
      </c>
      <c r="R60" s="207">
        <v>73000</v>
      </c>
      <c r="S60" s="6"/>
    </row>
    <row r="61" spans="1:19" s="17" customFormat="1" ht="31.5" customHeight="1">
      <c r="A61" s="15">
        <v>52</v>
      </c>
      <c r="B61" s="7" t="s">
        <v>52</v>
      </c>
      <c r="C61" s="162" t="s">
        <v>458</v>
      </c>
      <c r="D61" s="154" t="s">
        <v>269</v>
      </c>
      <c r="E61" s="3">
        <v>50000</v>
      </c>
      <c r="F61" s="4">
        <v>0</v>
      </c>
      <c r="G61" s="3">
        <v>50000</v>
      </c>
      <c r="H61" s="5">
        <v>0</v>
      </c>
      <c r="I61" s="5">
        <f t="shared" si="7"/>
        <v>50000</v>
      </c>
      <c r="J61" s="5">
        <v>0</v>
      </c>
      <c r="K61" s="5">
        <v>0</v>
      </c>
      <c r="L61" s="5">
        <v>0</v>
      </c>
      <c r="M61" s="5">
        <f t="shared" si="1"/>
        <v>0</v>
      </c>
      <c r="N61" s="5">
        <v>0</v>
      </c>
      <c r="O61" s="5">
        <f t="shared" si="2"/>
        <v>0</v>
      </c>
      <c r="P61" s="5">
        <f t="shared" si="3"/>
        <v>0</v>
      </c>
      <c r="Q61" s="5">
        <f t="shared" si="4"/>
        <v>50000</v>
      </c>
      <c r="R61" s="207">
        <v>50000</v>
      </c>
      <c r="S61" s="6"/>
    </row>
    <row r="62" spans="1:19" s="17" customFormat="1" ht="87" customHeight="1">
      <c r="A62" s="15">
        <v>53</v>
      </c>
      <c r="B62" s="7" t="s">
        <v>53</v>
      </c>
      <c r="C62" s="162" t="s">
        <v>288</v>
      </c>
      <c r="D62" s="154" t="s">
        <v>273</v>
      </c>
      <c r="E62" s="3">
        <v>10000</v>
      </c>
      <c r="F62" s="4">
        <v>0</v>
      </c>
      <c r="G62" s="3">
        <v>10000</v>
      </c>
      <c r="H62" s="5">
        <v>0</v>
      </c>
      <c r="I62" s="5">
        <f t="shared" si="7"/>
        <v>10000</v>
      </c>
      <c r="J62" s="5">
        <v>0</v>
      </c>
      <c r="K62" s="5">
        <v>0</v>
      </c>
      <c r="L62" s="5">
        <v>0</v>
      </c>
      <c r="M62" s="5">
        <f t="shared" si="1"/>
        <v>0</v>
      </c>
      <c r="N62" s="5">
        <v>0</v>
      </c>
      <c r="O62" s="5">
        <f t="shared" si="2"/>
        <v>0</v>
      </c>
      <c r="P62" s="5">
        <f t="shared" si="3"/>
        <v>0</v>
      </c>
      <c r="Q62" s="5">
        <f t="shared" si="4"/>
        <v>10000</v>
      </c>
      <c r="R62" s="207">
        <v>10000</v>
      </c>
      <c r="S62" s="6"/>
    </row>
    <row r="63" spans="1:19" s="17" customFormat="1" ht="61.5" customHeight="1">
      <c r="A63" s="15">
        <v>54</v>
      </c>
      <c r="B63" s="7" t="s">
        <v>54</v>
      </c>
      <c r="C63" s="162" t="s">
        <v>462</v>
      </c>
      <c r="D63" s="154" t="s">
        <v>273</v>
      </c>
      <c r="E63" s="3">
        <v>30000</v>
      </c>
      <c r="F63" s="4">
        <v>20000</v>
      </c>
      <c r="G63" s="3">
        <v>50000</v>
      </c>
      <c r="H63" s="5">
        <v>389.39</v>
      </c>
      <c r="I63" s="5">
        <f t="shared" si="7"/>
        <v>49610.61</v>
      </c>
      <c r="J63" s="5">
        <v>7297.12</v>
      </c>
      <c r="K63" s="5">
        <v>0</v>
      </c>
      <c r="L63" s="5">
        <v>0</v>
      </c>
      <c r="M63" s="5">
        <f t="shared" si="1"/>
        <v>7297.12</v>
      </c>
      <c r="N63" s="5">
        <v>0</v>
      </c>
      <c r="O63" s="5">
        <f t="shared" si="2"/>
        <v>7297.12</v>
      </c>
      <c r="P63" s="5">
        <f t="shared" si="3"/>
        <v>7686.51</v>
      </c>
      <c r="Q63" s="5">
        <f t="shared" si="4"/>
        <v>42313.49</v>
      </c>
      <c r="R63" s="207">
        <v>40000</v>
      </c>
      <c r="S63" s="6" t="s">
        <v>235</v>
      </c>
    </row>
    <row r="64" spans="1:19" s="17" customFormat="1" ht="63.75" customHeight="1">
      <c r="A64" s="15">
        <v>55</v>
      </c>
      <c r="B64" s="7" t="s">
        <v>55</v>
      </c>
      <c r="C64" s="162" t="s">
        <v>463</v>
      </c>
      <c r="D64" s="154" t="s">
        <v>273</v>
      </c>
      <c r="E64" s="3">
        <v>45500</v>
      </c>
      <c r="F64" s="4">
        <v>45500</v>
      </c>
      <c r="G64" s="3">
        <v>45500</v>
      </c>
      <c r="H64" s="5">
        <v>13616.1</v>
      </c>
      <c r="I64" s="5">
        <f t="shared" si="7"/>
        <v>31883.9</v>
      </c>
      <c r="J64" s="5">
        <v>0</v>
      </c>
      <c r="K64" s="5">
        <v>0</v>
      </c>
      <c r="L64" s="5">
        <v>0</v>
      </c>
      <c r="M64" s="5">
        <f t="shared" si="1"/>
        <v>0</v>
      </c>
      <c r="N64" s="5">
        <v>0</v>
      </c>
      <c r="O64" s="5">
        <f t="shared" si="2"/>
        <v>0</v>
      </c>
      <c r="P64" s="5">
        <f t="shared" si="3"/>
        <v>13616.1</v>
      </c>
      <c r="Q64" s="5">
        <f t="shared" si="4"/>
        <v>31883.9</v>
      </c>
      <c r="R64" s="207">
        <v>31883.9</v>
      </c>
      <c r="S64" s="6"/>
    </row>
    <row r="65" spans="1:19" s="17" customFormat="1" ht="74.25" customHeight="1">
      <c r="A65" s="15">
        <v>56</v>
      </c>
      <c r="B65" s="7" t="s">
        <v>56</v>
      </c>
      <c r="C65" s="162" t="s">
        <v>464</v>
      </c>
      <c r="D65" s="154" t="s">
        <v>276</v>
      </c>
      <c r="E65" s="3">
        <v>75000</v>
      </c>
      <c r="F65" s="4">
        <v>0</v>
      </c>
      <c r="G65" s="3">
        <v>50000</v>
      </c>
      <c r="H65" s="5">
        <v>0</v>
      </c>
      <c r="I65" s="5">
        <f t="shared" si="7"/>
        <v>50000</v>
      </c>
      <c r="J65" s="5">
        <v>0</v>
      </c>
      <c r="K65" s="5">
        <v>0</v>
      </c>
      <c r="L65" s="5">
        <v>0</v>
      </c>
      <c r="M65" s="5">
        <f t="shared" si="1"/>
        <v>0</v>
      </c>
      <c r="N65" s="5">
        <v>0</v>
      </c>
      <c r="O65" s="5">
        <f t="shared" si="2"/>
        <v>0</v>
      </c>
      <c r="P65" s="5">
        <f t="shared" si="3"/>
        <v>0</v>
      </c>
      <c r="Q65" s="5">
        <f t="shared" si="4"/>
        <v>50000</v>
      </c>
      <c r="R65" s="207">
        <v>1000</v>
      </c>
      <c r="S65" s="6" t="s">
        <v>572</v>
      </c>
    </row>
    <row r="66" spans="1:19" s="17" customFormat="1" ht="49.5" customHeight="1">
      <c r="A66" s="15">
        <v>57</v>
      </c>
      <c r="B66" s="7" t="s">
        <v>57</v>
      </c>
      <c r="C66" s="162" t="s">
        <v>462</v>
      </c>
      <c r="D66" s="154" t="s">
        <v>270</v>
      </c>
      <c r="E66" s="3">
        <v>10000.5</v>
      </c>
      <c r="F66" s="4">
        <v>10000.5</v>
      </c>
      <c r="G66" s="3">
        <v>10000.5</v>
      </c>
      <c r="H66" s="5">
        <v>1422.34</v>
      </c>
      <c r="I66" s="5">
        <f t="shared" si="7"/>
        <v>8578.16</v>
      </c>
      <c r="J66" s="5">
        <v>0</v>
      </c>
      <c r="K66" s="5">
        <f>2494-H66</f>
        <v>1071.6600000000001</v>
      </c>
      <c r="L66" s="5">
        <v>0</v>
      </c>
      <c r="M66" s="5">
        <f t="shared" si="1"/>
        <v>1071.6600000000001</v>
      </c>
      <c r="N66" s="5">
        <v>0</v>
      </c>
      <c r="O66" s="5">
        <f t="shared" si="2"/>
        <v>1071.6600000000001</v>
      </c>
      <c r="P66" s="5">
        <f t="shared" si="3"/>
        <v>2494</v>
      </c>
      <c r="Q66" s="5">
        <f t="shared" si="4"/>
        <v>7506.5</v>
      </c>
      <c r="R66" s="207">
        <v>7506.5</v>
      </c>
      <c r="S66" s="6"/>
    </row>
    <row r="67" spans="1:19" s="17" customFormat="1" ht="109.5" customHeight="1">
      <c r="A67" s="15">
        <v>58</v>
      </c>
      <c r="B67" s="7" t="s">
        <v>300</v>
      </c>
      <c r="C67" s="164"/>
      <c r="D67" s="156" t="s">
        <v>273</v>
      </c>
      <c r="E67" s="105">
        <v>52000</v>
      </c>
      <c r="F67" s="106">
        <v>52000</v>
      </c>
      <c r="G67" s="105">
        <v>52000</v>
      </c>
      <c r="H67" s="107">
        <v>0</v>
      </c>
      <c r="I67" s="5">
        <f t="shared" si="7"/>
        <v>52000</v>
      </c>
      <c r="J67" s="107">
        <v>25973.06</v>
      </c>
      <c r="K67" s="107">
        <v>0</v>
      </c>
      <c r="L67" s="107">
        <v>0</v>
      </c>
      <c r="M67" s="5">
        <f t="shared" si="1"/>
        <v>25973.06</v>
      </c>
      <c r="N67" s="107">
        <f>52000-M67</f>
        <v>26026.94</v>
      </c>
      <c r="O67" s="5">
        <f t="shared" si="2"/>
        <v>52000</v>
      </c>
      <c r="P67" s="5">
        <f t="shared" si="3"/>
        <v>52000</v>
      </c>
      <c r="Q67" s="5">
        <f t="shared" si="4"/>
        <v>0</v>
      </c>
      <c r="R67" s="250">
        <v>0</v>
      </c>
      <c r="S67" s="6"/>
    </row>
    <row r="68" spans="1:19" s="185" customFormat="1" ht="39.75" customHeight="1">
      <c r="A68" s="16">
        <v>59</v>
      </c>
      <c r="B68" s="213" t="s">
        <v>392</v>
      </c>
      <c r="C68" s="214"/>
      <c r="D68" s="215" t="s">
        <v>270</v>
      </c>
      <c r="E68" s="216">
        <f t="shared" ref="E68:N68" si="8">SUM(E69:E79)</f>
        <v>2100000</v>
      </c>
      <c r="F68" s="216">
        <f t="shared" si="8"/>
        <v>1500000</v>
      </c>
      <c r="G68" s="216">
        <f t="shared" si="8"/>
        <v>2100000</v>
      </c>
      <c r="H68" s="216">
        <f t="shared" si="8"/>
        <v>0</v>
      </c>
      <c r="I68" s="216">
        <f t="shared" si="8"/>
        <v>2100000</v>
      </c>
      <c r="J68" s="216">
        <f t="shared" si="8"/>
        <v>0</v>
      </c>
      <c r="K68" s="216">
        <f t="shared" si="8"/>
        <v>6150</v>
      </c>
      <c r="L68" s="216">
        <f t="shared" si="8"/>
        <v>0</v>
      </c>
      <c r="M68" s="216">
        <f t="shared" si="8"/>
        <v>6150</v>
      </c>
      <c r="N68" s="216">
        <f t="shared" si="8"/>
        <v>0</v>
      </c>
      <c r="O68" s="216">
        <f>SUM(O69:O79)</f>
        <v>6150</v>
      </c>
      <c r="P68" s="216">
        <f t="shared" ref="P68" si="9">SUM(P69:P79)</f>
        <v>6150</v>
      </c>
      <c r="Q68" s="216">
        <f t="shared" ref="Q68" si="10">SUM(Q69:Q79)</f>
        <v>2093850</v>
      </c>
      <c r="R68" s="216">
        <f t="shared" ref="R68" si="11">SUM(R69:R79)</f>
        <v>1993850</v>
      </c>
      <c r="S68" s="12" t="s">
        <v>58</v>
      </c>
    </row>
    <row r="69" spans="1:19" s="17" customFormat="1" ht="44.25" customHeight="1">
      <c r="A69" s="15" t="s">
        <v>395</v>
      </c>
      <c r="B69" s="65" t="s">
        <v>523</v>
      </c>
      <c r="C69" s="164" t="s">
        <v>358</v>
      </c>
      <c r="D69" s="156" t="s">
        <v>273</v>
      </c>
      <c r="E69" s="105">
        <v>150000</v>
      </c>
      <c r="F69" s="105">
        <v>150000</v>
      </c>
      <c r="G69" s="105">
        <v>150000</v>
      </c>
      <c r="H69" s="107">
        <v>0</v>
      </c>
      <c r="I69" s="107">
        <f>G69-H69</f>
        <v>150000</v>
      </c>
      <c r="J69" s="107">
        <v>0</v>
      </c>
      <c r="K69" s="107">
        <v>6150</v>
      </c>
      <c r="L69" s="107">
        <v>0</v>
      </c>
      <c r="M69" s="5">
        <f t="shared" si="1"/>
        <v>6150</v>
      </c>
      <c r="N69" s="107">
        <v>0</v>
      </c>
      <c r="O69" s="5">
        <f t="shared" si="2"/>
        <v>6150</v>
      </c>
      <c r="P69" s="5">
        <f t="shared" si="3"/>
        <v>6150</v>
      </c>
      <c r="Q69" s="5">
        <f t="shared" si="4"/>
        <v>143850</v>
      </c>
      <c r="R69" s="250">
        <v>143850</v>
      </c>
      <c r="S69" s="6" t="s">
        <v>469</v>
      </c>
    </row>
    <row r="70" spans="1:19" s="17" customFormat="1" ht="48.75" customHeight="1">
      <c r="A70" s="15" t="s">
        <v>396</v>
      </c>
      <c r="B70" s="65" t="s">
        <v>524</v>
      </c>
      <c r="C70" s="164" t="s">
        <v>358</v>
      </c>
      <c r="D70" s="156" t="s">
        <v>268</v>
      </c>
      <c r="E70" s="105">
        <v>150000</v>
      </c>
      <c r="F70" s="105">
        <v>150000</v>
      </c>
      <c r="G70" s="105">
        <v>150000</v>
      </c>
      <c r="H70" s="107">
        <v>0</v>
      </c>
      <c r="I70" s="107">
        <f t="shared" ref="I70:I92" si="12">G70-H70</f>
        <v>150000</v>
      </c>
      <c r="J70" s="107">
        <v>0</v>
      </c>
      <c r="K70" s="107">
        <v>0</v>
      </c>
      <c r="L70" s="107">
        <v>0</v>
      </c>
      <c r="M70" s="5">
        <f t="shared" ref="M70:M121" si="13">SUM(J70:L70)</f>
        <v>0</v>
      </c>
      <c r="N70" s="107">
        <v>0</v>
      </c>
      <c r="O70" s="5">
        <f t="shared" ref="O70:O119" si="14">M70+N70</f>
        <v>0</v>
      </c>
      <c r="P70" s="5">
        <f t="shared" ref="P70:P121" si="15">H70+O70</f>
        <v>0</v>
      </c>
      <c r="Q70" s="5">
        <f t="shared" ref="Q70:Q121" si="16">G70-P70</f>
        <v>150000</v>
      </c>
      <c r="R70" s="250">
        <v>150000</v>
      </c>
      <c r="S70" s="6" t="s">
        <v>469</v>
      </c>
    </row>
    <row r="71" spans="1:19" s="17" customFormat="1" ht="48.75" customHeight="1">
      <c r="A71" s="15" t="s">
        <v>397</v>
      </c>
      <c r="B71" s="65" t="s">
        <v>525</v>
      </c>
      <c r="C71" s="164" t="s">
        <v>358</v>
      </c>
      <c r="D71" s="156" t="s">
        <v>359</v>
      </c>
      <c r="E71" s="105">
        <v>150000</v>
      </c>
      <c r="F71" s="105">
        <v>150000</v>
      </c>
      <c r="G71" s="105">
        <v>150000</v>
      </c>
      <c r="H71" s="107">
        <v>0</v>
      </c>
      <c r="I71" s="107">
        <f t="shared" si="12"/>
        <v>150000</v>
      </c>
      <c r="J71" s="107">
        <v>0</v>
      </c>
      <c r="K71" s="107">
        <v>0</v>
      </c>
      <c r="L71" s="107">
        <v>0</v>
      </c>
      <c r="M71" s="5">
        <f t="shared" si="13"/>
        <v>0</v>
      </c>
      <c r="N71" s="107">
        <v>0</v>
      </c>
      <c r="O71" s="5">
        <f t="shared" si="14"/>
        <v>0</v>
      </c>
      <c r="P71" s="5">
        <f t="shared" si="15"/>
        <v>0</v>
      </c>
      <c r="Q71" s="5">
        <f t="shared" si="16"/>
        <v>150000</v>
      </c>
      <c r="R71" s="250">
        <v>150000</v>
      </c>
      <c r="S71" s="6" t="s">
        <v>469</v>
      </c>
    </row>
    <row r="72" spans="1:19" s="17" customFormat="1" ht="48.75" customHeight="1">
      <c r="A72" s="15" t="s">
        <v>398</v>
      </c>
      <c r="B72" s="65" t="s">
        <v>526</v>
      </c>
      <c r="C72" s="164" t="s">
        <v>358</v>
      </c>
      <c r="D72" s="156" t="s">
        <v>269</v>
      </c>
      <c r="E72" s="105">
        <v>150000</v>
      </c>
      <c r="F72" s="105">
        <v>150000</v>
      </c>
      <c r="G72" s="105">
        <v>150000</v>
      </c>
      <c r="H72" s="107">
        <v>0</v>
      </c>
      <c r="I72" s="107">
        <f t="shared" si="12"/>
        <v>150000</v>
      </c>
      <c r="J72" s="107">
        <v>0</v>
      </c>
      <c r="K72" s="107">
        <v>0</v>
      </c>
      <c r="L72" s="107">
        <v>0</v>
      </c>
      <c r="M72" s="5">
        <f t="shared" si="13"/>
        <v>0</v>
      </c>
      <c r="N72" s="107">
        <v>0</v>
      </c>
      <c r="O72" s="5">
        <f t="shared" si="14"/>
        <v>0</v>
      </c>
      <c r="P72" s="5">
        <f t="shared" si="15"/>
        <v>0</v>
      </c>
      <c r="Q72" s="5">
        <f t="shared" si="16"/>
        <v>150000</v>
      </c>
      <c r="R72" s="250">
        <v>150000</v>
      </c>
      <c r="S72" s="6" t="s">
        <v>514</v>
      </c>
    </row>
    <row r="73" spans="1:19" s="17" customFormat="1" ht="48.75" customHeight="1">
      <c r="A73" s="15" t="s">
        <v>399</v>
      </c>
      <c r="B73" s="65" t="s">
        <v>527</v>
      </c>
      <c r="C73" s="164" t="s">
        <v>358</v>
      </c>
      <c r="D73" s="156" t="s">
        <v>282</v>
      </c>
      <c r="E73" s="105">
        <v>150000</v>
      </c>
      <c r="F73" s="105">
        <v>150000</v>
      </c>
      <c r="G73" s="105">
        <v>150000</v>
      </c>
      <c r="H73" s="107">
        <v>0</v>
      </c>
      <c r="I73" s="107">
        <f t="shared" si="12"/>
        <v>150000</v>
      </c>
      <c r="J73" s="107">
        <v>0</v>
      </c>
      <c r="K73" s="107">
        <v>0</v>
      </c>
      <c r="L73" s="107">
        <v>0</v>
      </c>
      <c r="M73" s="5">
        <f t="shared" si="13"/>
        <v>0</v>
      </c>
      <c r="N73" s="107">
        <v>0</v>
      </c>
      <c r="O73" s="5">
        <f t="shared" si="14"/>
        <v>0</v>
      </c>
      <c r="P73" s="5">
        <f t="shared" si="15"/>
        <v>0</v>
      </c>
      <c r="Q73" s="5">
        <f t="shared" si="16"/>
        <v>150000</v>
      </c>
      <c r="R73" s="250">
        <v>150000</v>
      </c>
      <c r="S73" s="6" t="s">
        <v>469</v>
      </c>
    </row>
    <row r="74" spans="1:19" s="17" customFormat="1" ht="48.75" customHeight="1">
      <c r="A74" s="15" t="s">
        <v>400</v>
      </c>
      <c r="B74" s="65" t="s">
        <v>528</v>
      </c>
      <c r="C74" s="164" t="s">
        <v>358</v>
      </c>
      <c r="D74" s="156" t="s">
        <v>264</v>
      </c>
      <c r="E74" s="105">
        <v>150000</v>
      </c>
      <c r="F74" s="105">
        <v>150000</v>
      </c>
      <c r="G74" s="105">
        <v>150000</v>
      </c>
      <c r="H74" s="107">
        <v>0</v>
      </c>
      <c r="I74" s="107">
        <f t="shared" si="12"/>
        <v>150000</v>
      </c>
      <c r="J74" s="107">
        <v>0</v>
      </c>
      <c r="K74" s="107">
        <v>0</v>
      </c>
      <c r="L74" s="107">
        <v>0</v>
      </c>
      <c r="M74" s="5">
        <f t="shared" si="13"/>
        <v>0</v>
      </c>
      <c r="N74" s="107">
        <v>0</v>
      </c>
      <c r="O74" s="5">
        <f t="shared" si="14"/>
        <v>0</v>
      </c>
      <c r="P74" s="5">
        <f t="shared" si="15"/>
        <v>0</v>
      </c>
      <c r="Q74" s="5">
        <f t="shared" si="16"/>
        <v>150000</v>
      </c>
      <c r="R74" s="250">
        <v>150000</v>
      </c>
      <c r="S74" s="6" t="s">
        <v>469</v>
      </c>
    </row>
    <row r="75" spans="1:19" s="17" customFormat="1" ht="48.75" customHeight="1">
      <c r="A75" s="15" t="s">
        <v>401</v>
      </c>
      <c r="B75" s="65" t="s">
        <v>529</v>
      </c>
      <c r="C75" s="164" t="s">
        <v>358</v>
      </c>
      <c r="D75" s="156" t="s">
        <v>387</v>
      </c>
      <c r="E75" s="105">
        <v>150000</v>
      </c>
      <c r="F75" s="105">
        <v>150000</v>
      </c>
      <c r="G75" s="105">
        <v>150000</v>
      </c>
      <c r="H75" s="107">
        <v>0</v>
      </c>
      <c r="I75" s="107">
        <f t="shared" si="12"/>
        <v>150000</v>
      </c>
      <c r="J75" s="107">
        <v>0</v>
      </c>
      <c r="K75" s="107">
        <v>0</v>
      </c>
      <c r="L75" s="107">
        <v>0</v>
      </c>
      <c r="M75" s="5">
        <f t="shared" si="13"/>
        <v>0</v>
      </c>
      <c r="N75" s="107">
        <v>0</v>
      </c>
      <c r="O75" s="5">
        <f t="shared" si="14"/>
        <v>0</v>
      </c>
      <c r="P75" s="5">
        <f t="shared" si="15"/>
        <v>0</v>
      </c>
      <c r="Q75" s="5">
        <f t="shared" si="16"/>
        <v>150000</v>
      </c>
      <c r="R75" s="250">
        <v>150000</v>
      </c>
      <c r="S75" s="6" t="s">
        <v>514</v>
      </c>
    </row>
    <row r="76" spans="1:19" s="17" customFormat="1" ht="48.75" customHeight="1">
      <c r="A76" s="15" t="s">
        <v>402</v>
      </c>
      <c r="B76" s="65" t="s">
        <v>530</v>
      </c>
      <c r="C76" s="164" t="s">
        <v>358</v>
      </c>
      <c r="D76" s="156" t="s">
        <v>276</v>
      </c>
      <c r="E76" s="105">
        <v>150000</v>
      </c>
      <c r="F76" s="105">
        <v>150000</v>
      </c>
      <c r="G76" s="105">
        <v>150000</v>
      </c>
      <c r="H76" s="107">
        <v>0</v>
      </c>
      <c r="I76" s="107">
        <f t="shared" si="12"/>
        <v>150000</v>
      </c>
      <c r="J76" s="107">
        <v>0</v>
      </c>
      <c r="K76" s="107">
        <v>0</v>
      </c>
      <c r="L76" s="107">
        <v>0</v>
      </c>
      <c r="M76" s="5">
        <f t="shared" si="13"/>
        <v>0</v>
      </c>
      <c r="N76" s="107">
        <v>0</v>
      </c>
      <c r="O76" s="5">
        <f t="shared" si="14"/>
        <v>0</v>
      </c>
      <c r="P76" s="5">
        <f t="shared" si="15"/>
        <v>0</v>
      </c>
      <c r="Q76" s="5">
        <f t="shared" si="16"/>
        <v>150000</v>
      </c>
      <c r="R76" s="250">
        <v>150000</v>
      </c>
      <c r="S76" s="6" t="s">
        <v>514</v>
      </c>
    </row>
    <row r="77" spans="1:19" s="17" customFormat="1" ht="48.75" customHeight="1">
      <c r="A77" s="15" t="s">
        <v>403</v>
      </c>
      <c r="B77" s="65" t="s">
        <v>531</v>
      </c>
      <c r="C77" s="164" t="s">
        <v>358</v>
      </c>
      <c r="D77" s="156" t="s">
        <v>389</v>
      </c>
      <c r="E77" s="105">
        <v>150000</v>
      </c>
      <c r="F77" s="105">
        <v>150000</v>
      </c>
      <c r="G77" s="105">
        <v>150000</v>
      </c>
      <c r="H77" s="107">
        <v>0</v>
      </c>
      <c r="I77" s="107">
        <f t="shared" si="12"/>
        <v>150000</v>
      </c>
      <c r="J77" s="107">
        <v>0</v>
      </c>
      <c r="K77" s="107">
        <v>0</v>
      </c>
      <c r="L77" s="107">
        <v>0</v>
      </c>
      <c r="M77" s="5">
        <f t="shared" si="13"/>
        <v>0</v>
      </c>
      <c r="N77" s="107">
        <v>0</v>
      </c>
      <c r="O77" s="5">
        <f t="shared" si="14"/>
        <v>0</v>
      </c>
      <c r="P77" s="5">
        <f t="shared" si="15"/>
        <v>0</v>
      </c>
      <c r="Q77" s="5">
        <f t="shared" si="16"/>
        <v>150000</v>
      </c>
      <c r="R77" s="250">
        <v>150000</v>
      </c>
      <c r="S77" s="6" t="s">
        <v>514</v>
      </c>
    </row>
    <row r="78" spans="1:19" s="17" customFormat="1" ht="48.75" customHeight="1">
      <c r="A78" s="15" t="s">
        <v>404</v>
      </c>
      <c r="B78" s="65" t="s">
        <v>532</v>
      </c>
      <c r="C78" s="164" t="s">
        <v>358</v>
      </c>
      <c r="D78" s="156" t="s">
        <v>266</v>
      </c>
      <c r="E78" s="105">
        <v>150000</v>
      </c>
      <c r="F78" s="105">
        <v>150000</v>
      </c>
      <c r="G78" s="105">
        <v>150000</v>
      </c>
      <c r="H78" s="107">
        <v>0</v>
      </c>
      <c r="I78" s="107">
        <f t="shared" si="12"/>
        <v>150000</v>
      </c>
      <c r="J78" s="107">
        <v>0</v>
      </c>
      <c r="K78" s="107">
        <v>0</v>
      </c>
      <c r="L78" s="107">
        <v>0</v>
      </c>
      <c r="M78" s="5">
        <f t="shared" si="13"/>
        <v>0</v>
      </c>
      <c r="N78" s="107">
        <v>0</v>
      </c>
      <c r="O78" s="5">
        <f t="shared" si="14"/>
        <v>0</v>
      </c>
      <c r="P78" s="5">
        <f t="shared" si="15"/>
        <v>0</v>
      </c>
      <c r="Q78" s="5">
        <f t="shared" si="16"/>
        <v>150000</v>
      </c>
      <c r="R78" s="250">
        <v>150000</v>
      </c>
      <c r="S78" s="6" t="s">
        <v>515</v>
      </c>
    </row>
    <row r="79" spans="1:19" s="17" customFormat="1" ht="48.75" customHeight="1">
      <c r="A79" s="15" t="s">
        <v>610</v>
      </c>
      <c r="B79" s="65" t="s">
        <v>611</v>
      </c>
      <c r="C79" s="164" t="s">
        <v>358</v>
      </c>
      <c r="D79" s="156" t="s">
        <v>270</v>
      </c>
      <c r="E79" s="105">
        <v>600000</v>
      </c>
      <c r="F79" s="105">
        <v>0</v>
      </c>
      <c r="G79" s="105">
        <v>600000</v>
      </c>
      <c r="H79" s="107">
        <v>0</v>
      </c>
      <c r="I79" s="107">
        <f t="shared" ref="I79" si="17">G79-H79</f>
        <v>600000</v>
      </c>
      <c r="J79" s="107">
        <v>0</v>
      </c>
      <c r="K79" s="107">
        <v>0</v>
      </c>
      <c r="L79" s="107">
        <v>0</v>
      </c>
      <c r="M79" s="5">
        <f t="shared" ref="M79" si="18">SUM(J79:L79)</f>
        <v>0</v>
      </c>
      <c r="N79" s="107">
        <v>0</v>
      </c>
      <c r="O79" s="5">
        <f t="shared" ref="O79" si="19">M79+N79</f>
        <v>0</v>
      </c>
      <c r="P79" s="5">
        <f t="shared" ref="P79" si="20">H79+O79</f>
        <v>0</v>
      </c>
      <c r="Q79" s="5">
        <f t="shared" ref="Q79" si="21">G79-P79</f>
        <v>600000</v>
      </c>
      <c r="R79" s="250">
        <v>500000</v>
      </c>
      <c r="S79" s="6" t="s">
        <v>345</v>
      </c>
    </row>
    <row r="80" spans="1:19" s="195" customFormat="1" ht="43.5" customHeight="1">
      <c r="A80" s="15">
        <v>60</v>
      </c>
      <c r="B80" s="65" t="s">
        <v>354</v>
      </c>
      <c r="C80" s="164" t="s">
        <v>458</v>
      </c>
      <c r="D80" s="156" t="s">
        <v>348</v>
      </c>
      <c r="E80" s="105">
        <v>54902</v>
      </c>
      <c r="F80" s="106">
        <v>54901.279999999999</v>
      </c>
      <c r="G80" s="105">
        <v>54902</v>
      </c>
      <c r="H80" s="107">
        <v>0</v>
      </c>
      <c r="I80" s="107">
        <f t="shared" si="12"/>
        <v>54902</v>
      </c>
      <c r="J80" s="107">
        <v>0</v>
      </c>
      <c r="K80" s="107">
        <v>0</v>
      </c>
      <c r="L80" s="107">
        <v>0</v>
      </c>
      <c r="M80" s="5">
        <f t="shared" si="13"/>
        <v>0</v>
      </c>
      <c r="N80" s="107">
        <v>0</v>
      </c>
      <c r="O80" s="5">
        <f t="shared" si="14"/>
        <v>0</v>
      </c>
      <c r="P80" s="5">
        <f t="shared" si="15"/>
        <v>0</v>
      </c>
      <c r="Q80" s="5">
        <f t="shared" si="16"/>
        <v>54902</v>
      </c>
      <c r="R80" s="250">
        <v>50000</v>
      </c>
      <c r="S80" s="6" t="s">
        <v>469</v>
      </c>
    </row>
    <row r="81" spans="1:559" s="195" customFormat="1" ht="53.25" customHeight="1">
      <c r="A81" s="15">
        <v>61</v>
      </c>
      <c r="B81" s="65" t="s">
        <v>405</v>
      </c>
      <c r="C81" s="164" t="s">
        <v>570</v>
      </c>
      <c r="D81" s="156" t="s">
        <v>270</v>
      </c>
      <c r="E81" s="105">
        <v>200000</v>
      </c>
      <c r="F81" s="106">
        <v>190000</v>
      </c>
      <c r="G81" s="105">
        <v>190000</v>
      </c>
      <c r="H81" s="107">
        <v>0</v>
      </c>
      <c r="I81" s="107">
        <f t="shared" si="12"/>
        <v>190000</v>
      </c>
      <c r="J81" s="107">
        <v>0</v>
      </c>
      <c r="K81" s="107">
        <v>0</v>
      </c>
      <c r="L81" s="107">
        <v>0</v>
      </c>
      <c r="M81" s="5">
        <f t="shared" si="13"/>
        <v>0</v>
      </c>
      <c r="N81" s="107">
        <v>190000</v>
      </c>
      <c r="O81" s="5">
        <f t="shared" si="14"/>
        <v>190000</v>
      </c>
      <c r="P81" s="5">
        <f t="shared" si="15"/>
        <v>190000</v>
      </c>
      <c r="Q81" s="5">
        <f t="shared" si="16"/>
        <v>0</v>
      </c>
      <c r="R81" s="251">
        <v>0</v>
      </c>
      <c r="S81" s="6" t="s">
        <v>571</v>
      </c>
    </row>
    <row r="82" spans="1:559" s="195" customFormat="1" ht="118.5" customHeight="1">
      <c r="A82" s="15">
        <v>62</v>
      </c>
      <c r="B82" s="65" t="s">
        <v>366</v>
      </c>
      <c r="C82" s="164"/>
      <c r="D82" s="156" t="s">
        <v>270</v>
      </c>
      <c r="E82" s="105">
        <v>286545</v>
      </c>
      <c r="F82" s="105">
        <v>0</v>
      </c>
      <c r="G82" s="105">
        <v>286545</v>
      </c>
      <c r="H82" s="105">
        <v>0</v>
      </c>
      <c r="I82" s="107">
        <f t="shared" si="12"/>
        <v>286545</v>
      </c>
      <c r="J82" s="105">
        <v>0</v>
      </c>
      <c r="K82" s="105">
        <v>0</v>
      </c>
      <c r="L82" s="105">
        <v>0</v>
      </c>
      <c r="M82" s="5">
        <f t="shared" si="13"/>
        <v>0</v>
      </c>
      <c r="N82" s="105">
        <v>0</v>
      </c>
      <c r="O82" s="5">
        <f t="shared" si="14"/>
        <v>0</v>
      </c>
      <c r="P82" s="5">
        <f t="shared" si="15"/>
        <v>0</v>
      </c>
      <c r="Q82" s="5">
        <f t="shared" si="16"/>
        <v>286545</v>
      </c>
      <c r="R82" s="252">
        <v>286545</v>
      </c>
      <c r="S82" s="6" t="s">
        <v>329</v>
      </c>
    </row>
    <row r="83" spans="1:559" s="17" customFormat="1" ht="58.5" customHeight="1">
      <c r="A83" s="15">
        <v>63</v>
      </c>
      <c r="B83" s="7" t="s">
        <v>61</v>
      </c>
      <c r="C83" s="162" t="s">
        <v>286</v>
      </c>
      <c r="D83" s="154" t="s">
        <v>270</v>
      </c>
      <c r="E83" s="3">
        <v>119131.51</v>
      </c>
      <c r="F83" s="4">
        <v>119131.51</v>
      </c>
      <c r="G83" s="3">
        <v>119131.51</v>
      </c>
      <c r="H83" s="3">
        <v>116963.02</v>
      </c>
      <c r="I83" s="107">
        <f t="shared" si="12"/>
        <v>2168.4899999999907</v>
      </c>
      <c r="J83" s="3">
        <v>0</v>
      </c>
      <c r="K83" s="3">
        <v>0</v>
      </c>
      <c r="L83" s="3">
        <v>0</v>
      </c>
      <c r="M83" s="5">
        <f t="shared" si="13"/>
        <v>0</v>
      </c>
      <c r="N83" s="3">
        <v>0</v>
      </c>
      <c r="O83" s="5">
        <f t="shared" si="14"/>
        <v>0</v>
      </c>
      <c r="P83" s="5">
        <f t="shared" si="15"/>
        <v>116963.02</v>
      </c>
      <c r="Q83" s="5">
        <f t="shared" si="16"/>
        <v>2168.4899999999907</v>
      </c>
      <c r="R83" s="208">
        <v>2168.4899999999998</v>
      </c>
      <c r="S83" s="6" t="s">
        <v>309</v>
      </c>
      <c r="T83" s="195"/>
      <c r="U83" s="195"/>
      <c r="V83" s="195"/>
      <c r="W83" s="195"/>
      <c r="X83" s="195"/>
      <c r="Y83" s="195"/>
      <c r="Z83" s="195"/>
      <c r="AA83" s="195"/>
      <c r="AB83" s="195"/>
      <c r="AC83" s="195"/>
      <c r="AD83" s="195"/>
      <c r="AE83" s="195"/>
      <c r="AF83" s="195"/>
      <c r="AG83" s="195"/>
      <c r="AH83" s="195"/>
      <c r="AI83" s="195"/>
      <c r="AJ83" s="195"/>
      <c r="AK83" s="195"/>
      <c r="AL83" s="195"/>
      <c r="AM83" s="195"/>
      <c r="AN83" s="195"/>
      <c r="AO83" s="195"/>
      <c r="AP83" s="195"/>
      <c r="AQ83" s="195"/>
      <c r="AR83" s="195"/>
      <c r="AS83" s="195"/>
      <c r="AT83" s="195"/>
      <c r="AU83" s="195"/>
      <c r="AV83" s="195"/>
      <c r="AW83" s="195"/>
      <c r="AX83" s="195"/>
      <c r="AY83" s="195"/>
      <c r="AZ83" s="195"/>
      <c r="BA83" s="195"/>
      <c r="BB83" s="195"/>
      <c r="BC83" s="195"/>
      <c r="BD83" s="195"/>
      <c r="BE83" s="195"/>
      <c r="BF83" s="195"/>
      <c r="BG83" s="195"/>
      <c r="BH83" s="195"/>
      <c r="BI83" s="195"/>
      <c r="BJ83" s="195"/>
      <c r="BK83" s="195"/>
      <c r="BL83" s="195"/>
      <c r="BM83" s="195"/>
      <c r="BN83" s="195"/>
      <c r="BO83" s="195"/>
      <c r="BP83" s="195"/>
      <c r="BQ83" s="195"/>
      <c r="BR83" s="195"/>
      <c r="BS83" s="195"/>
      <c r="BT83" s="195"/>
      <c r="BU83" s="195"/>
      <c r="BV83" s="195"/>
      <c r="BW83" s="195"/>
      <c r="BX83" s="195"/>
      <c r="BY83" s="195"/>
      <c r="BZ83" s="195"/>
      <c r="CA83" s="195"/>
      <c r="CB83" s="195"/>
      <c r="CC83" s="195"/>
      <c r="CD83" s="195"/>
      <c r="CE83" s="195"/>
      <c r="CF83" s="195"/>
      <c r="CG83" s="195"/>
      <c r="CH83" s="195"/>
      <c r="CI83" s="195"/>
      <c r="CJ83" s="195"/>
      <c r="CK83" s="195"/>
      <c r="CL83" s="195"/>
      <c r="CM83" s="195"/>
      <c r="CN83" s="195"/>
      <c r="CO83" s="195"/>
      <c r="CP83" s="195"/>
      <c r="CQ83" s="195"/>
      <c r="CR83" s="195"/>
      <c r="CS83" s="195"/>
      <c r="CT83" s="195"/>
      <c r="CU83" s="195"/>
      <c r="CV83" s="195"/>
      <c r="CW83" s="195"/>
      <c r="CX83" s="195"/>
      <c r="CY83" s="195"/>
      <c r="CZ83" s="195"/>
      <c r="DA83" s="195"/>
      <c r="DB83" s="195"/>
      <c r="DC83" s="195"/>
      <c r="DD83" s="195"/>
      <c r="DE83" s="195"/>
      <c r="DF83" s="195"/>
      <c r="DG83" s="195"/>
      <c r="DH83" s="195"/>
      <c r="DI83" s="195"/>
      <c r="DJ83" s="195"/>
      <c r="DK83" s="195"/>
      <c r="DL83" s="195"/>
      <c r="DM83" s="195"/>
      <c r="DN83" s="195"/>
      <c r="DO83" s="195"/>
      <c r="DP83" s="195"/>
      <c r="DQ83" s="195"/>
      <c r="DR83" s="195"/>
      <c r="DS83" s="195"/>
      <c r="DT83" s="195"/>
      <c r="DU83" s="195"/>
      <c r="DV83" s="195"/>
      <c r="DW83" s="195"/>
      <c r="DX83" s="195"/>
      <c r="DY83" s="195"/>
      <c r="DZ83" s="195"/>
      <c r="EA83" s="195"/>
      <c r="EB83" s="195"/>
      <c r="EC83" s="195"/>
      <c r="ED83" s="195"/>
      <c r="EE83" s="195"/>
      <c r="EF83" s="195"/>
      <c r="EG83" s="195"/>
      <c r="EH83" s="195"/>
      <c r="EI83" s="195"/>
      <c r="EJ83" s="195"/>
      <c r="EK83" s="195"/>
      <c r="EL83" s="195"/>
      <c r="EM83" s="195"/>
      <c r="EN83" s="195"/>
      <c r="EO83" s="195"/>
      <c r="EP83" s="195"/>
      <c r="EQ83" s="195"/>
      <c r="ER83" s="195"/>
      <c r="ES83" s="195"/>
      <c r="ET83" s="195"/>
      <c r="EU83" s="195"/>
      <c r="EV83" s="195"/>
      <c r="EW83" s="195"/>
      <c r="EX83" s="195"/>
      <c r="EY83" s="195"/>
      <c r="EZ83" s="195"/>
      <c r="FA83" s="195"/>
      <c r="FB83" s="195"/>
      <c r="FC83" s="195"/>
      <c r="FD83" s="195"/>
      <c r="FE83" s="195"/>
      <c r="FF83" s="195"/>
      <c r="FG83" s="195"/>
      <c r="FH83" s="195"/>
      <c r="FI83" s="195"/>
      <c r="FJ83" s="195"/>
      <c r="FK83" s="195"/>
      <c r="FL83" s="195"/>
      <c r="FM83" s="195"/>
      <c r="FN83" s="195"/>
      <c r="FO83" s="195"/>
      <c r="FP83" s="195"/>
      <c r="FQ83" s="195"/>
      <c r="FR83" s="195"/>
      <c r="FS83" s="195"/>
      <c r="FT83" s="195"/>
      <c r="FU83" s="195"/>
      <c r="FV83" s="195"/>
      <c r="FW83" s="195"/>
      <c r="FX83" s="195"/>
      <c r="FY83" s="195"/>
      <c r="FZ83" s="195"/>
      <c r="GA83" s="195"/>
      <c r="GB83" s="195"/>
      <c r="GC83" s="195"/>
      <c r="GD83" s="195"/>
      <c r="GE83" s="195"/>
      <c r="GF83" s="195"/>
      <c r="GG83" s="195"/>
      <c r="GH83" s="195"/>
      <c r="GI83" s="195"/>
      <c r="GJ83" s="195"/>
      <c r="GK83" s="195"/>
      <c r="GL83" s="195"/>
      <c r="GM83" s="195"/>
      <c r="GN83" s="195"/>
      <c r="GO83" s="195"/>
      <c r="GP83" s="195"/>
      <c r="GQ83" s="195"/>
      <c r="GR83" s="195"/>
      <c r="GS83" s="195"/>
      <c r="GT83" s="195"/>
      <c r="GU83" s="195"/>
      <c r="GV83" s="195"/>
      <c r="GW83" s="195"/>
      <c r="GX83" s="195"/>
      <c r="GY83" s="195"/>
      <c r="GZ83" s="195"/>
      <c r="HA83" s="195"/>
      <c r="HB83" s="195"/>
      <c r="HC83" s="195"/>
      <c r="HD83" s="195"/>
      <c r="HE83" s="195"/>
      <c r="HF83" s="195"/>
      <c r="HG83" s="195"/>
      <c r="HH83" s="195"/>
      <c r="HI83" s="195"/>
      <c r="HJ83" s="195"/>
      <c r="HK83" s="195"/>
      <c r="HL83" s="195"/>
      <c r="HM83" s="195"/>
      <c r="HN83" s="195"/>
      <c r="HO83" s="195"/>
      <c r="HP83" s="195"/>
      <c r="HQ83" s="195"/>
      <c r="HR83" s="195"/>
      <c r="HS83" s="195"/>
      <c r="HT83" s="195"/>
      <c r="HU83" s="195"/>
      <c r="HV83" s="195"/>
      <c r="HW83" s="195"/>
      <c r="HX83" s="195"/>
      <c r="HY83" s="195"/>
      <c r="HZ83" s="195"/>
      <c r="IA83" s="195"/>
      <c r="IB83" s="195"/>
      <c r="IC83" s="195"/>
      <c r="ID83" s="195"/>
      <c r="IE83" s="195"/>
      <c r="IF83" s="195"/>
      <c r="IG83" s="195"/>
      <c r="IH83" s="195"/>
      <c r="II83" s="195"/>
      <c r="IJ83" s="195"/>
      <c r="IK83" s="195"/>
      <c r="IL83" s="195"/>
      <c r="IM83" s="195"/>
      <c r="IN83" s="195"/>
      <c r="IO83" s="195"/>
      <c r="IP83" s="195"/>
      <c r="IQ83" s="195"/>
      <c r="IR83" s="195"/>
      <c r="IS83" s="195"/>
      <c r="IT83" s="195"/>
      <c r="IU83" s="195"/>
      <c r="IV83" s="195"/>
      <c r="IW83" s="195"/>
      <c r="IX83" s="195"/>
      <c r="IY83" s="195"/>
      <c r="IZ83" s="195"/>
      <c r="JA83" s="195"/>
      <c r="JB83" s="195"/>
      <c r="JC83" s="195"/>
      <c r="JD83" s="195"/>
      <c r="JE83" s="195"/>
      <c r="JF83" s="195"/>
      <c r="JG83" s="195"/>
      <c r="JH83" s="195"/>
      <c r="JI83" s="195"/>
      <c r="JJ83" s="195"/>
      <c r="JK83" s="195"/>
      <c r="JL83" s="195"/>
      <c r="JM83" s="195"/>
      <c r="JN83" s="195"/>
      <c r="JO83" s="195"/>
      <c r="JP83" s="195"/>
      <c r="JQ83" s="195"/>
      <c r="JR83" s="195"/>
      <c r="JS83" s="195"/>
      <c r="JT83" s="195"/>
      <c r="JU83" s="195"/>
      <c r="JV83" s="195"/>
      <c r="JW83" s="195"/>
      <c r="JX83" s="195"/>
      <c r="JY83" s="195"/>
      <c r="JZ83" s="195"/>
      <c r="KA83" s="195"/>
      <c r="KB83" s="195"/>
      <c r="KC83" s="195"/>
      <c r="KD83" s="195"/>
      <c r="KE83" s="195"/>
      <c r="KF83" s="195"/>
      <c r="KG83" s="195"/>
      <c r="KH83" s="195"/>
      <c r="KI83" s="195"/>
      <c r="KJ83" s="195"/>
      <c r="KK83" s="195"/>
      <c r="KL83" s="195"/>
      <c r="KM83" s="195"/>
      <c r="KN83" s="195"/>
      <c r="KO83" s="195"/>
      <c r="KP83" s="195"/>
      <c r="KQ83" s="195"/>
      <c r="KR83" s="195"/>
      <c r="KS83" s="195"/>
      <c r="KT83" s="195"/>
      <c r="KU83" s="195"/>
      <c r="KV83" s="195"/>
      <c r="KW83" s="195"/>
      <c r="KX83" s="195"/>
      <c r="KY83" s="195"/>
      <c r="KZ83" s="195"/>
      <c r="LA83" s="195"/>
      <c r="LB83" s="195"/>
      <c r="LC83" s="195"/>
      <c r="LD83" s="195"/>
      <c r="LE83" s="195"/>
      <c r="LF83" s="195"/>
      <c r="LG83" s="195"/>
      <c r="LH83" s="195"/>
      <c r="LI83" s="195"/>
      <c r="LJ83" s="195"/>
      <c r="LK83" s="195"/>
      <c r="LL83" s="195"/>
      <c r="LM83" s="195"/>
      <c r="LN83" s="195"/>
      <c r="LO83" s="195"/>
      <c r="LP83" s="195"/>
      <c r="LQ83" s="195"/>
      <c r="LR83" s="195"/>
      <c r="LS83" s="195"/>
      <c r="LT83" s="195"/>
      <c r="LU83" s="195"/>
      <c r="LV83" s="195"/>
      <c r="LW83" s="195"/>
      <c r="LX83" s="195"/>
      <c r="LY83" s="195"/>
      <c r="LZ83" s="195"/>
      <c r="MA83" s="195"/>
      <c r="MB83" s="195"/>
      <c r="MC83" s="195"/>
      <c r="MD83" s="195"/>
      <c r="ME83" s="195"/>
      <c r="MF83" s="195"/>
      <c r="MG83" s="195"/>
      <c r="MH83" s="195"/>
      <c r="MI83" s="195"/>
      <c r="MJ83" s="195"/>
      <c r="MK83" s="195"/>
      <c r="ML83" s="195"/>
      <c r="MM83" s="195"/>
      <c r="MN83" s="195"/>
      <c r="MO83" s="195"/>
      <c r="MP83" s="195"/>
      <c r="MQ83" s="195"/>
      <c r="MR83" s="195"/>
      <c r="MS83" s="195"/>
      <c r="MT83" s="195"/>
      <c r="MU83" s="195"/>
      <c r="MV83" s="195"/>
      <c r="MW83" s="195"/>
      <c r="MX83" s="195"/>
      <c r="MY83" s="195"/>
      <c r="MZ83" s="195"/>
      <c r="NA83" s="195"/>
      <c r="NB83" s="195"/>
      <c r="NC83" s="195"/>
      <c r="ND83" s="195"/>
      <c r="NE83" s="195"/>
      <c r="NF83" s="195"/>
      <c r="NG83" s="195"/>
      <c r="NH83" s="195"/>
      <c r="NI83" s="195"/>
      <c r="NJ83" s="195"/>
      <c r="NK83" s="195"/>
      <c r="NL83" s="195"/>
      <c r="NM83" s="195"/>
      <c r="NN83" s="195"/>
      <c r="NO83" s="195"/>
      <c r="NP83" s="195"/>
      <c r="NQ83" s="195"/>
      <c r="NR83" s="195"/>
      <c r="NS83" s="195"/>
      <c r="NT83" s="195"/>
      <c r="NU83" s="195"/>
      <c r="NV83" s="195"/>
      <c r="NW83" s="195"/>
      <c r="NX83" s="195"/>
      <c r="NY83" s="195"/>
      <c r="NZ83" s="195"/>
      <c r="OA83" s="195"/>
      <c r="OB83" s="195"/>
      <c r="OC83" s="195"/>
      <c r="OD83" s="195"/>
      <c r="OE83" s="195"/>
      <c r="OF83" s="195"/>
      <c r="OG83" s="195"/>
      <c r="OH83" s="195"/>
      <c r="OI83" s="195"/>
      <c r="OJ83" s="195"/>
      <c r="OK83" s="195"/>
      <c r="OL83" s="195"/>
      <c r="OM83" s="195"/>
      <c r="ON83" s="195"/>
      <c r="OO83" s="195"/>
      <c r="OP83" s="195"/>
      <c r="OQ83" s="195"/>
      <c r="OR83" s="195"/>
      <c r="OS83" s="195"/>
      <c r="OT83" s="195"/>
      <c r="OU83" s="195"/>
      <c r="OV83" s="195"/>
      <c r="OW83" s="195"/>
      <c r="OX83" s="195"/>
      <c r="OY83" s="195"/>
      <c r="OZ83" s="195"/>
      <c r="PA83" s="195"/>
      <c r="PB83" s="195"/>
      <c r="PC83" s="195"/>
      <c r="PD83" s="195"/>
      <c r="PE83" s="195"/>
      <c r="PF83" s="195"/>
      <c r="PG83" s="195"/>
      <c r="PH83" s="195"/>
      <c r="PI83" s="195"/>
      <c r="PJ83" s="195"/>
      <c r="PK83" s="195"/>
      <c r="PL83" s="195"/>
      <c r="PM83" s="195"/>
      <c r="PN83" s="195"/>
      <c r="PO83" s="195"/>
      <c r="PP83" s="195"/>
      <c r="PQ83" s="195"/>
      <c r="PR83" s="195"/>
      <c r="PS83" s="195"/>
      <c r="PT83" s="195"/>
      <c r="PU83" s="195"/>
      <c r="PV83" s="195"/>
      <c r="PW83" s="195"/>
      <c r="PX83" s="195"/>
      <c r="PY83" s="195"/>
      <c r="PZ83" s="195"/>
      <c r="QA83" s="195"/>
      <c r="QB83" s="195"/>
      <c r="QC83" s="195"/>
      <c r="QD83" s="195"/>
      <c r="QE83" s="195"/>
      <c r="QF83" s="195"/>
      <c r="QG83" s="195"/>
      <c r="QH83" s="195"/>
      <c r="QI83" s="201"/>
      <c r="QJ83" s="195"/>
      <c r="QK83" s="195"/>
      <c r="QL83" s="195"/>
      <c r="QM83" s="195"/>
      <c r="QN83" s="195"/>
      <c r="QO83" s="195"/>
      <c r="QP83" s="195"/>
      <c r="QQ83" s="195"/>
      <c r="QR83" s="195"/>
      <c r="QS83" s="195"/>
      <c r="QT83" s="195"/>
      <c r="QU83" s="195"/>
      <c r="QV83" s="195"/>
      <c r="QW83" s="195"/>
      <c r="QX83" s="195"/>
      <c r="QY83" s="195"/>
      <c r="QZ83" s="195"/>
      <c r="RA83" s="195"/>
      <c r="RB83" s="195"/>
      <c r="RC83" s="195"/>
      <c r="RD83" s="195"/>
      <c r="RE83" s="195"/>
      <c r="RF83" s="195"/>
      <c r="RG83" s="195"/>
      <c r="RH83" s="195"/>
      <c r="RI83" s="195"/>
      <c r="RJ83" s="195"/>
      <c r="RK83" s="195"/>
      <c r="RL83" s="195"/>
      <c r="RM83" s="195"/>
      <c r="RN83" s="195"/>
      <c r="RO83" s="195"/>
      <c r="RP83" s="195"/>
      <c r="RQ83" s="195"/>
      <c r="RR83" s="195"/>
      <c r="RS83" s="195"/>
      <c r="RT83" s="195"/>
      <c r="RU83" s="195"/>
      <c r="RV83" s="195"/>
      <c r="RW83" s="195"/>
      <c r="RX83" s="195"/>
      <c r="RY83" s="195"/>
      <c r="RZ83" s="195"/>
      <c r="SA83" s="195"/>
      <c r="SB83" s="195"/>
      <c r="SC83" s="195"/>
      <c r="SD83" s="195"/>
      <c r="SE83" s="195"/>
      <c r="SF83" s="195"/>
      <c r="SG83" s="195"/>
      <c r="SH83" s="195"/>
      <c r="SI83" s="195"/>
      <c r="SJ83" s="195"/>
      <c r="SK83" s="195"/>
      <c r="SL83" s="195"/>
      <c r="SM83" s="195"/>
      <c r="SN83" s="195"/>
      <c r="SO83" s="195"/>
      <c r="SP83" s="195"/>
      <c r="SQ83" s="195"/>
      <c r="SR83" s="195"/>
      <c r="SS83" s="195"/>
      <c r="ST83" s="195"/>
      <c r="SU83" s="195"/>
      <c r="SV83" s="195"/>
      <c r="SW83" s="195"/>
      <c r="SX83" s="195"/>
      <c r="SY83" s="195"/>
      <c r="SZ83" s="195"/>
      <c r="TA83" s="195"/>
      <c r="TB83" s="195"/>
      <c r="TC83" s="195"/>
      <c r="TD83" s="195"/>
      <c r="TE83" s="195"/>
      <c r="TF83" s="195"/>
      <c r="TG83" s="195"/>
      <c r="TH83" s="195"/>
      <c r="TI83" s="195"/>
      <c r="TJ83" s="195"/>
      <c r="TK83" s="195"/>
      <c r="TL83" s="195"/>
      <c r="TM83" s="195"/>
      <c r="TN83" s="195"/>
      <c r="TO83" s="195"/>
      <c r="TP83" s="195"/>
      <c r="TQ83" s="195"/>
      <c r="TR83" s="195"/>
      <c r="TS83" s="195"/>
      <c r="TT83" s="195"/>
      <c r="TU83" s="195"/>
      <c r="TV83" s="195"/>
      <c r="TW83" s="195"/>
      <c r="TX83" s="195"/>
      <c r="TY83" s="195"/>
      <c r="TZ83" s="195"/>
      <c r="UA83" s="195"/>
      <c r="UB83" s="195"/>
      <c r="UC83" s="195"/>
      <c r="UD83" s="195"/>
      <c r="UE83" s="195"/>
      <c r="UF83" s="195"/>
      <c r="UG83" s="195"/>
      <c r="UH83" s="195"/>
      <c r="UI83" s="195"/>
      <c r="UJ83" s="195"/>
      <c r="UK83" s="195"/>
      <c r="UL83" s="195"/>
      <c r="UM83" s="195"/>
    </row>
    <row r="84" spans="1:559" ht="66" customHeight="1">
      <c r="A84" s="15">
        <v>64</v>
      </c>
      <c r="B84" s="7" t="s">
        <v>62</v>
      </c>
      <c r="C84" s="162" t="s">
        <v>458</v>
      </c>
      <c r="D84" s="154" t="s">
        <v>277</v>
      </c>
      <c r="E84" s="3">
        <v>20000</v>
      </c>
      <c r="F84" s="4">
        <v>20000</v>
      </c>
      <c r="G84" s="3">
        <v>20000</v>
      </c>
      <c r="H84" s="5">
        <v>0</v>
      </c>
      <c r="I84" s="107">
        <f t="shared" si="12"/>
        <v>20000</v>
      </c>
      <c r="J84" s="5">
        <v>0</v>
      </c>
      <c r="K84" s="5">
        <v>0</v>
      </c>
      <c r="L84" s="5">
        <v>0</v>
      </c>
      <c r="M84" s="5">
        <f t="shared" si="13"/>
        <v>0</v>
      </c>
      <c r="N84" s="5">
        <v>0</v>
      </c>
      <c r="O84" s="5">
        <f t="shared" si="14"/>
        <v>0</v>
      </c>
      <c r="P84" s="5">
        <f t="shared" si="15"/>
        <v>0</v>
      </c>
      <c r="Q84" s="5">
        <f t="shared" si="16"/>
        <v>20000</v>
      </c>
      <c r="R84" s="208">
        <v>20000</v>
      </c>
      <c r="S84" s="6" t="s">
        <v>573</v>
      </c>
    </row>
    <row r="85" spans="1:559" ht="144" customHeight="1">
      <c r="A85" s="15">
        <v>65</v>
      </c>
      <c r="B85" s="7" t="s">
        <v>63</v>
      </c>
      <c r="C85" s="162" t="s">
        <v>458</v>
      </c>
      <c r="D85" s="154" t="s">
        <v>277</v>
      </c>
      <c r="E85" s="3">
        <v>100000</v>
      </c>
      <c r="F85" s="4">
        <v>73800</v>
      </c>
      <c r="G85" s="3">
        <v>100000</v>
      </c>
      <c r="H85" s="5">
        <v>34811.230000000003</v>
      </c>
      <c r="I85" s="107">
        <f t="shared" si="12"/>
        <v>65188.77</v>
      </c>
      <c r="J85" s="5">
        <v>0</v>
      </c>
      <c r="K85" s="5">
        <v>0</v>
      </c>
      <c r="L85" s="5">
        <v>0</v>
      </c>
      <c r="M85" s="5">
        <f t="shared" si="13"/>
        <v>0</v>
      </c>
      <c r="N85" s="5">
        <v>0</v>
      </c>
      <c r="O85" s="5">
        <f t="shared" si="14"/>
        <v>0</v>
      </c>
      <c r="P85" s="5">
        <f t="shared" si="15"/>
        <v>34811.230000000003</v>
      </c>
      <c r="Q85" s="5">
        <f t="shared" si="16"/>
        <v>65188.77</v>
      </c>
      <c r="R85" s="208">
        <v>65000</v>
      </c>
      <c r="S85" s="6" t="s">
        <v>574</v>
      </c>
    </row>
    <row r="86" spans="1:559" ht="32.25" customHeight="1">
      <c r="A86" s="15">
        <v>66</v>
      </c>
      <c r="B86" s="7" t="s">
        <v>64</v>
      </c>
      <c r="C86" s="162" t="s">
        <v>458</v>
      </c>
      <c r="D86" s="154" t="s">
        <v>278</v>
      </c>
      <c r="E86" s="3">
        <v>170259</v>
      </c>
      <c r="F86" s="4">
        <v>170259</v>
      </c>
      <c r="G86" s="3">
        <v>170259</v>
      </c>
      <c r="H86" s="5">
        <v>101389.64000000001</v>
      </c>
      <c r="I86" s="107">
        <f t="shared" si="12"/>
        <v>68869.359999999986</v>
      </c>
      <c r="J86" s="5">
        <v>0</v>
      </c>
      <c r="K86" s="5">
        <v>0</v>
      </c>
      <c r="L86" s="5">
        <v>0</v>
      </c>
      <c r="M86" s="5">
        <f t="shared" si="13"/>
        <v>0</v>
      </c>
      <c r="N86" s="5">
        <v>0</v>
      </c>
      <c r="O86" s="5">
        <f t="shared" si="14"/>
        <v>0</v>
      </c>
      <c r="P86" s="5">
        <f t="shared" si="15"/>
        <v>101389.64000000001</v>
      </c>
      <c r="Q86" s="5">
        <f t="shared" si="16"/>
        <v>68869.359999999986</v>
      </c>
      <c r="R86" s="208">
        <v>68000</v>
      </c>
      <c r="S86" s="6" t="s">
        <v>235</v>
      </c>
    </row>
    <row r="87" spans="1:559" ht="55.5" customHeight="1">
      <c r="A87" s="15">
        <v>67</v>
      </c>
      <c r="B87" s="7" t="s">
        <v>66</v>
      </c>
      <c r="C87" s="162" t="s">
        <v>458</v>
      </c>
      <c r="D87" s="154" t="s">
        <v>269</v>
      </c>
      <c r="E87" s="3">
        <v>14673</v>
      </c>
      <c r="F87" s="4">
        <v>14673</v>
      </c>
      <c r="G87" s="3">
        <v>14673</v>
      </c>
      <c r="H87" s="5">
        <v>0</v>
      </c>
      <c r="I87" s="107">
        <f t="shared" si="12"/>
        <v>14673</v>
      </c>
      <c r="J87" s="5">
        <v>0</v>
      </c>
      <c r="K87" s="5">
        <v>0</v>
      </c>
      <c r="L87" s="5">
        <v>0</v>
      </c>
      <c r="M87" s="5">
        <f t="shared" si="13"/>
        <v>0</v>
      </c>
      <c r="N87" s="5">
        <v>0</v>
      </c>
      <c r="O87" s="5">
        <f t="shared" si="14"/>
        <v>0</v>
      </c>
      <c r="P87" s="5">
        <f t="shared" si="15"/>
        <v>0</v>
      </c>
      <c r="Q87" s="5">
        <f t="shared" si="16"/>
        <v>14673</v>
      </c>
      <c r="R87" s="207">
        <v>14673</v>
      </c>
      <c r="S87" s="6" t="s">
        <v>575</v>
      </c>
    </row>
    <row r="88" spans="1:559" ht="63" customHeight="1">
      <c r="A88" s="15">
        <v>68</v>
      </c>
      <c r="B88" s="7" t="s">
        <v>67</v>
      </c>
      <c r="C88" s="162" t="s">
        <v>458</v>
      </c>
      <c r="D88" s="154" t="s">
        <v>269</v>
      </c>
      <c r="E88" s="3">
        <v>8715</v>
      </c>
      <c r="F88" s="4">
        <v>8715</v>
      </c>
      <c r="G88" s="3">
        <v>8715</v>
      </c>
      <c r="H88" s="5">
        <v>0</v>
      </c>
      <c r="I88" s="107">
        <f t="shared" si="12"/>
        <v>8715</v>
      </c>
      <c r="J88" s="5">
        <v>0</v>
      </c>
      <c r="K88" s="5">
        <v>0</v>
      </c>
      <c r="L88" s="5">
        <v>0</v>
      </c>
      <c r="M88" s="5">
        <f t="shared" si="13"/>
        <v>0</v>
      </c>
      <c r="N88" s="5">
        <v>0</v>
      </c>
      <c r="O88" s="5">
        <f t="shared" si="14"/>
        <v>0</v>
      </c>
      <c r="P88" s="5">
        <f t="shared" si="15"/>
        <v>0</v>
      </c>
      <c r="Q88" s="5">
        <f t="shared" si="16"/>
        <v>8715</v>
      </c>
      <c r="R88" s="207">
        <v>8715</v>
      </c>
      <c r="S88" s="6" t="s">
        <v>575</v>
      </c>
    </row>
    <row r="89" spans="1:559" ht="59.25" customHeight="1">
      <c r="A89" s="15">
        <v>69</v>
      </c>
      <c r="B89" s="7" t="s">
        <v>68</v>
      </c>
      <c r="C89" s="162" t="s">
        <v>458</v>
      </c>
      <c r="D89" s="154" t="s">
        <v>269</v>
      </c>
      <c r="E89" s="3">
        <v>14550</v>
      </c>
      <c r="F89" s="4">
        <v>14550</v>
      </c>
      <c r="G89" s="3">
        <v>14550</v>
      </c>
      <c r="H89" s="5">
        <v>0</v>
      </c>
      <c r="I89" s="107">
        <f t="shared" si="12"/>
        <v>14550</v>
      </c>
      <c r="J89" s="5">
        <v>0</v>
      </c>
      <c r="K89" s="5">
        <v>0</v>
      </c>
      <c r="L89" s="5">
        <v>0</v>
      </c>
      <c r="M89" s="5">
        <f>SUM(J89:L89)</f>
        <v>0</v>
      </c>
      <c r="N89" s="5">
        <v>0</v>
      </c>
      <c r="O89" s="5">
        <f t="shared" si="14"/>
        <v>0</v>
      </c>
      <c r="P89" s="5">
        <f t="shared" si="15"/>
        <v>0</v>
      </c>
      <c r="Q89" s="5">
        <f t="shared" si="16"/>
        <v>14550</v>
      </c>
      <c r="R89" s="207">
        <v>14550</v>
      </c>
      <c r="S89" s="6" t="s">
        <v>575</v>
      </c>
    </row>
    <row r="90" spans="1:559" ht="54.75" customHeight="1">
      <c r="A90" s="15">
        <v>70</v>
      </c>
      <c r="B90" s="7" t="s">
        <v>69</v>
      </c>
      <c r="C90" s="162" t="s">
        <v>458</v>
      </c>
      <c r="D90" s="154" t="s">
        <v>269</v>
      </c>
      <c r="E90" s="3">
        <v>14500</v>
      </c>
      <c r="F90" s="4">
        <v>14500</v>
      </c>
      <c r="G90" s="3">
        <v>14500</v>
      </c>
      <c r="H90" s="5">
        <v>0</v>
      </c>
      <c r="I90" s="107">
        <f t="shared" si="12"/>
        <v>14500</v>
      </c>
      <c r="J90" s="5">
        <v>0</v>
      </c>
      <c r="K90" s="5">
        <v>0</v>
      </c>
      <c r="L90" s="5">
        <v>0</v>
      </c>
      <c r="M90" s="5">
        <f t="shared" si="13"/>
        <v>0</v>
      </c>
      <c r="N90" s="5">
        <v>0</v>
      </c>
      <c r="O90" s="5">
        <f t="shared" si="14"/>
        <v>0</v>
      </c>
      <c r="P90" s="5">
        <f t="shared" si="15"/>
        <v>0</v>
      </c>
      <c r="Q90" s="5">
        <f t="shared" si="16"/>
        <v>14500</v>
      </c>
      <c r="R90" s="207">
        <v>14500</v>
      </c>
      <c r="S90" s="6" t="s">
        <v>575</v>
      </c>
    </row>
    <row r="91" spans="1:559" ht="55.5" customHeight="1">
      <c r="A91" s="15">
        <v>71</v>
      </c>
      <c r="B91" s="7" t="s">
        <v>70</v>
      </c>
      <c r="C91" s="162" t="s">
        <v>458</v>
      </c>
      <c r="D91" s="154" t="s">
        <v>269</v>
      </c>
      <c r="E91" s="3">
        <v>14550</v>
      </c>
      <c r="F91" s="4">
        <v>14550</v>
      </c>
      <c r="G91" s="3">
        <v>14550</v>
      </c>
      <c r="H91" s="5">
        <v>0</v>
      </c>
      <c r="I91" s="107">
        <f t="shared" si="12"/>
        <v>14550</v>
      </c>
      <c r="J91" s="5">
        <v>0</v>
      </c>
      <c r="K91" s="5">
        <v>0</v>
      </c>
      <c r="L91" s="5">
        <v>0</v>
      </c>
      <c r="M91" s="5">
        <f t="shared" si="13"/>
        <v>0</v>
      </c>
      <c r="N91" s="5">
        <v>0</v>
      </c>
      <c r="O91" s="5">
        <f t="shared" si="14"/>
        <v>0</v>
      </c>
      <c r="P91" s="5">
        <f t="shared" si="15"/>
        <v>0</v>
      </c>
      <c r="Q91" s="5">
        <f t="shared" si="16"/>
        <v>14550</v>
      </c>
      <c r="R91" s="207">
        <v>14550</v>
      </c>
      <c r="S91" s="6" t="s">
        <v>575</v>
      </c>
    </row>
    <row r="92" spans="1:559" ht="74.25" customHeight="1">
      <c r="A92" s="15">
        <v>72</v>
      </c>
      <c r="B92" s="7" t="s">
        <v>71</v>
      </c>
      <c r="C92" s="162" t="s">
        <v>292</v>
      </c>
      <c r="D92" s="154" t="s">
        <v>279</v>
      </c>
      <c r="E92" s="3">
        <v>394695</v>
      </c>
      <c r="F92" s="4">
        <v>394695</v>
      </c>
      <c r="G92" s="3">
        <v>394695</v>
      </c>
      <c r="H92" s="5">
        <v>249381.25</v>
      </c>
      <c r="I92" s="5">
        <f t="shared" si="12"/>
        <v>145313.75</v>
      </c>
      <c r="J92" s="5">
        <v>0</v>
      </c>
      <c r="K92" s="5">
        <v>54563.51</v>
      </c>
      <c r="L92" s="5">
        <v>0</v>
      </c>
      <c r="M92" s="5">
        <f t="shared" si="13"/>
        <v>54563.51</v>
      </c>
      <c r="N92" s="5">
        <v>0</v>
      </c>
      <c r="O92" s="5">
        <f t="shared" si="14"/>
        <v>54563.51</v>
      </c>
      <c r="P92" s="5">
        <f t="shared" si="15"/>
        <v>303944.76</v>
      </c>
      <c r="Q92" s="5">
        <f t="shared" si="16"/>
        <v>90750.239999999991</v>
      </c>
      <c r="R92" s="208">
        <v>10000</v>
      </c>
      <c r="S92" s="6" t="s">
        <v>416</v>
      </c>
    </row>
    <row r="93" spans="1:559" s="31" customFormat="1" ht="60.75" customHeight="1">
      <c r="A93" s="16">
        <v>73</v>
      </c>
      <c r="B93" s="8" t="s">
        <v>73</v>
      </c>
      <c r="C93" s="163"/>
      <c r="D93" s="155" t="s">
        <v>270</v>
      </c>
      <c r="E93" s="9">
        <f>SUM(E94:E95)</f>
        <v>660258.72</v>
      </c>
      <c r="F93" s="9">
        <f t="shared" ref="F93:G93" si="22">SUM(F94:F95)</f>
        <v>221546.83</v>
      </c>
      <c r="G93" s="9">
        <f t="shared" si="22"/>
        <v>660258.72</v>
      </c>
      <c r="H93" s="9">
        <f t="shared" ref="H93:I93" si="23">SUM(H94:H95)</f>
        <v>211506.69</v>
      </c>
      <c r="I93" s="9">
        <f t="shared" si="23"/>
        <v>448752.03</v>
      </c>
      <c r="J93" s="9">
        <v>0</v>
      </c>
      <c r="K93" s="9">
        <v>0</v>
      </c>
      <c r="L93" s="9">
        <v>0</v>
      </c>
      <c r="M93" s="11">
        <f t="shared" si="13"/>
        <v>0</v>
      </c>
      <c r="N93" s="9">
        <v>0</v>
      </c>
      <c r="O93" s="11">
        <f t="shared" si="14"/>
        <v>0</v>
      </c>
      <c r="P93" s="11">
        <f t="shared" si="15"/>
        <v>211506.69</v>
      </c>
      <c r="Q93" s="11">
        <f t="shared" si="16"/>
        <v>448752.02999999997</v>
      </c>
      <c r="R93" s="9">
        <v>76000</v>
      </c>
      <c r="S93" s="12" t="s">
        <v>58</v>
      </c>
    </row>
    <row r="94" spans="1:559" ht="77.25" customHeight="1">
      <c r="A94" s="171">
        <v>73.099999999999994</v>
      </c>
      <c r="B94" s="7" t="s">
        <v>74</v>
      </c>
      <c r="C94" s="162" t="s">
        <v>458</v>
      </c>
      <c r="D94" s="154" t="s">
        <v>268</v>
      </c>
      <c r="E94" s="3">
        <v>221546.83</v>
      </c>
      <c r="F94" s="4">
        <v>221546.83</v>
      </c>
      <c r="G94" s="3">
        <v>221546.83</v>
      </c>
      <c r="H94" s="5">
        <v>211506.69</v>
      </c>
      <c r="I94" s="5">
        <f>G94-H94</f>
        <v>10040.139999999985</v>
      </c>
      <c r="J94" s="5">
        <v>0</v>
      </c>
      <c r="K94" s="5">
        <v>0</v>
      </c>
      <c r="L94" s="5">
        <v>0</v>
      </c>
      <c r="M94" s="5">
        <f t="shared" si="13"/>
        <v>0</v>
      </c>
      <c r="N94" s="5">
        <v>0</v>
      </c>
      <c r="O94" s="5">
        <f t="shared" si="14"/>
        <v>0</v>
      </c>
      <c r="P94" s="5">
        <f t="shared" si="15"/>
        <v>211506.69</v>
      </c>
      <c r="Q94" s="5">
        <f t="shared" si="16"/>
        <v>10040.139999999985</v>
      </c>
      <c r="R94" s="208">
        <v>6000</v>
      </c>
      <c r="S94" s="6" t="s">
        <v>576</v>
      </c>
    </row>
    <row r="95" spans="1:559" ht="63.75" customHeight="1">
      <c r="A95" s="15">
        <v>73.2</v>
      </c>
      <c r="B95" s="7" t="s">
        <v>75</v>
      </c>
      <c r="C95" s="162"/>
      <c r="D95" s="154" t="s">
        <v>270</v>
      </c>
      <c r="E95" s="3">
        <v>438711.89</v>
      </c>
      <c r="F95" s="4">
        <v>0</v>
      </c>
      <c r="G95" s="3">
        <v>438711.89</v>
      </c>
      <c r="H95" s="5">
        <v>0</v>
      </c>
      <c r="I95" s="5">
        <f t="shared" ref="I95:I121" si="24">G95-H95</f>
        <v>438711.89</v>
      </c>
      <c r="J95" s="5">
        <v>0</v>
      </c>
      <c r="K95" s="5">
        <v>0</v>
      </c>
      <c r="L95" s="5">
        <v>0</v>
      </c>
      <c r="M95" s="5">
        <f t="shared" si="13"/>
        <v>0</v>
      </c>
      <c r="N95" s="5">
        <v>0</v>
      </c>
      <c r="O95" s="5">
        <f t="shared" si="14"/>
        <v>0</v>
      </c>
      <c r="P95" s="5">
        <f t="shared" si="15"/>
        <v>0</v>
      </c>
      <c r="Q95" s="5">
        <f t="shared" si="16"/>
        <v>438711.89</v>
      </c>
      <c r="R95" s="208">
        <v>70000</v>
      </c>
      <c r="S95" s="6"/>
    </row>
    <row r="96" spans="1:559" ht="52.5" customHeight="1">
      <c r="A96" s="15">
        <v>74</v>
      </c>
      <c r="B96" s="7" t="s">
        <v>475</v>
      </c>
      <c r="C96" s="162" t="s">
        <v>293</v>
      </c>
      <c r="D96" s="154" t="s">
        <v>269</v>
      </c>
      <c r="E96" s="3">
        <v>250000</v>
      </c>
      <c r="F96" s="4">
        <v>250000</v>
      </c>
      <c r="G96" s="3">
        <v>250000</v>
      </c>
      <c r="H96" s="5">
        <v>217145.12</v>
      </c>
      <c r="I96" s="5">
        <f t="shared" si="24"/>
        <v>32854.880000000005</v>
      </c>
      <c r="J96" s="5">
        <v>0</v>
      </c>
      <c r="K96" s="5">
        <v>32665.599999999999</v>
      </c>
      <c r="L96" s="5">
        <v>0</v>
      </c>
      <c r="M96" s="5">
        <f t="shared" si="13"/>
        <v>32665.599999999999</v>
      </c>
      <c r="N96" s="5">
        <v>0</v>
      </c>
      <c r="O96" s="5">
        <f t="shared" si="14"/>
        <v>32665.599999999999</v>
      </c>
      <c r="P96" s="5">
        <f t="shared" si="15"/>
        <v>249810.72</v>
      </c>
      <c r="Q96" s="5">
        <f t="shared" si="16"/>
        <v>189.27999999999884</v>
      </c>
      <c r="R96" s="208">
        <v>0</v>
      </c>
      <c r="S96" s="6" t="s">
        <v>416</v>
      </c>
    </row>
    <row r="97" spans="1:19" s="17" customFormat="1" ht="48.75" customHeight="1">
      <c r="A97" s="15">
        <v>75</v>
      </c>
      <c r="B97" s="65" t="s">
        <v>311</v>
      </c>
      <c r="C97" s="164" t="s">
        <v>458</v>
      </c>
      <c r="D97" s="156" t="s">
        <v>269</v>
      </c>
      <c r="E97" s="105">
        <v>14600</v>
      </c>
      <c r="F97" s="106">
        <v>14600</v>
      </c>
      <c r="G97" s="105">
        <v>14600</v>
      </c>
      <c r="H97" s="107">
        <v>10220</v>
      </c>
      <c r="I97" s="5">
        <f t="shared" si="24"/>
        <v>4380</v>
      </c>
      <c r="J97" s="107">
        <v>0</v>
      </c>
      <c r="K97" s="107">
        <v>0</v>
      </c>
      <c r="L97" s="107">
        <v>0</v>
      </c>
      <c r="M97" s="5">
        <f t="shared" si="13"/>
        <v>0</v>
      </c>
      <c r="N97" s="107">
        <v>0</v>
      </c>
      <c r="O97" s="5">
        <f t="shared" si="14"/>
        <v>0</v>
      </c>
      <c r="P97" s="5">
        <f t="shared" si="15"/>
        <v>10220</v>
      </c>
      <c r="Q97" s="5">
        <f t="shared" si="16"/>
        <v>4380</v>
      </c>
      <c r="R97" s="250">
        <v>4380</v>
      </c>
      <c r="S97" s="6" t="s">
        <v>234</v>
      </c>
    </row>
    <row r="98" spans="1:19" s="161" customFormat="1" ht="60.75" customHeight="1">
      <c r="A98" s="15">
        <v>76</v>
      </c>
      <c r="B98" s="7" t="s">
        <v>294</v>
      </c>
      <c r="C98" s="162" t="s">
        <v>337</v>
      </c>
      <c r="D98" s="154" t="s">
        <v>270</v>
      </c>
      <c r="E98" s="3">
        <v>100000</v>
      </c>
      <c r="F98" s="4">
        <v>0</v>
      </c>
      <c r="G98" s="3">
        <v>100000</v>
      </c>
      <c r="H98" s="5">
        <v>0</v>
      </c>
      <c r="I98" s="5">
        <f t="shared" si="24"/>
        <v>100000</v>
      </c>
      <c r="J98" s="5">
        <v>0</v>
      </c>
      <c r="K98" s="5">
        <v>0</v>
      </c>
      <c r="L98" s="5">
        <v>0</v>
      </c>
      <c r="M98" s="5">
        <f t="shared" si="13"/>
        <v>0</v>
      </c>
      <c r="N98" s="5">
        <v>0</v>
      </c>
      <c r="O98" s="5">
        <f t="shared" si="14"/>
        <v>0</v>
      </c>
      <c r="P98" s="5">
        <f t="shared" si="15"/>
        <v>0</v>
      </c>
      <c r="Q98" s="5">
        <f t="shared" si="16"/>
        <v>100000</v>
      </c>
      <c r="R98" s="207">
        <v>100000</v>
      </c>
      <c r="S98" s="6" t="s">
        <v>339</v>
      </c>
    </row>
    <row r="99" spans="1:19" s="161" customFormat="1" ht="51.75" customHeight="1">
      <c r="A99" s="15">
        <v>77</v>
      </c>
      <c r="B99" s="7" t="s">
        <v>295</v>
      </c>
      <c r="C99" s="162"/>
      <c r="D99" s="156" t="s">
        <v>269</v>
      </c>
      <c r="E99" s="3">
        <v>10000</v>
      </c>
      <c r="F99" s="4">
        <v>0</v>
      </c>
      <c r="G99" s="3">
        <v>10000</v>
      </c>
      <c r="H99" s="5">
        <v>0</v>
      </c>
      <c r="I99" s="5">
        <f t="shared" si="24"/>
        <v>10000</v>
      </c>
      <c r="J99" s="5">
        <v>0</v>
      </c>
      <c r="K99" s="5">
        <v>0</v>
      </c>
      <c r="L99" s="5">
        <v>0</v>
      </c>
      <c r="M99" s="5">
        <f t="shared" si="13"/>
        <v>0</v>
      </c>
      <c r="N99" s="5">
        <v>0</v>
      </c>
      <c r="O99" s="5">
        <f t="shared" si="14"/>
        <v>0</v>
      </c>
      <c r="P99" s="5">
        <f t="shared" si="15"/>
        <v>0</v>
      </c>
      <c r="Q99" s="5">
        <f t="shared" si="16"/>
        <v>10000</v>
      </c>
      <c r="R99" s="207">
        <v>10000</v>
      </c>
      <c r="S99" s="6" t="s">
        <v>217</v>
      </c>
    </row>
    <row r="100" spans="1:19" s="17" customFormat="1" ht="76.5" customHeight="1">
      <c r="A100" s="15">
        <v>78</v>
      </c>
      <c r="B100" s="7" t="s">
        <v>303</v>
      </c>
      <c r="C100" s="162" t="s">
        <v>458</v>
      </c>
      <c r="D100" s="154" t="s">
        <v>278</v>
      </c>
      <c r="E100" s="3">
        <v>200000</v>
      </c>
      <c r="F100" s="4">
        <v>0</v>
      </c>
      <c r="G100" s="3">
        <v>200000</v>
      </c>
      <c r="H100" s="5">
        <v>0</v>
      </c>
      <c r="I100" s="5">
        <f t="shared" si="24"/>
        <v>200000</v>
      </c>
      <c r="J100" s="5">
        <v>0</v>
      </c>
      <c r="K100" s="5">
        <v>0</v>
      </c>
      <c r="L100" s="5">
        <v>0</v>
      </c>
      <c r="M100" s="5">
        <f t="shared" si="13"/>
        <v>0</v>
      </c>
      <c r="N100" s="5">
        <v>0</v>
      </c>
      <c r="O100" s="5">
        <f t="shared" si="14"/>
        <v>0</v>
      </c>
      <c r="P100" s="5">
        <f t="shared" si="15"/>
        <v>0</v>
      </c>
      <c r="Q100" s="5">
        <f t="shared" si="16"/>
        <v>200000</v>
      </c>
      <c r="R100" s="208">
        <v>1000</v>
      </c>
      <c r="S100" s="6" t="s">
        <v>340</v>
      </c>
    </row>
    <row r="101" spans="1:19" s="179" customFormat="1" ht="96" customHeight="1">
      <c r="A101" s="15">
        <v>79</v>
      </c>
      <c r="B101" s="7" t="s">
        <v>316</v>
      </c>
      <c r="C101" s="162"/>
      <c r="D101" s="154" t="s">
        <v>270</v>
      </c>
      <c r="E101" s="3">
        <v>78098</v>
      </c>
      <c r="F101" s="4">
        <v>78098</v>
      </c>
      <c r="G101" s="3">
        <v>78098</v>
      </c>
      <c r="H101" s="5">
        <v>0</v>
      </c>
      <c r="I101" s="5">
        <f t="shared" si="24"/>
        <v>78098</v>
      </c>
      <c r="J101" s="5">
        <v>0</v>
      </c>
      <c r="K101" s="5">
        <v>0</v>
      </c>
      <c r="L101" s="5">
        <v>0</v>
      </c>
      <c r="M101" s="5">
        <f t="shared" si="13"/>
        <v>0</v>
      </c>
      <c r="N101" s="5">
        <v>0</v>
      </c>
      <c r="O101" s="5">
        <f t="shared" si="14"/>
        <v>0</v>
      </c>
      <c r="P101" s="5">
        <f t="shared" si="15"/>
        <v>0</v>
      </c>
      <c r="Q101" s="5">
        <f t="shared" si="16"/>
        <v>78098</v>
      </c>
      <c r="R101" s="207">
        <v>78098</v>
      </c>
      <c r="S101" s="6" t="s">
        <v>329</v>
      </c>
    </row>
    <row r="102" spans="1:19" s="17" customFormat="1" ht="52.5" customHeight="1">
      <c r="A102" s="15">
        <v>80</v>
      </c>
      <c r="B102" s="7" t="s">
        <v>326</v>
      </c>
      <c r="C102" s="162" t="s">
        <v>465</v>
      </c>
      <c r="D102" s="154" t="s">
        <v>273</v>
      </c>
      <c r="E102" s="3">
        <v>250000</v>
      </c>
      <c r="F102" s="4">
        <v>0</v>
      </c>
      <c r="G102" s="3">
        <v>250000</v>
      </c>
      <c r="H102" s="5">
        <v>0</v>
      </c>
      <c r="I102" s="5">
        <f t="shared" si="24"/>
        <v>250000</v>
      </c>
      <c r="J102" s="5">
        <v>0</v>
      </c>
      <c r="K102" s="5">
        <v>0</v>
      </c>
      <c r="L102" s="5">
        <v>0</v>
      </c>
      <c r="M102" s="5">
        <f t="shared" si="13"/>
        <v>0</v>
      </c>
      <c r="N102" s="5">
        <v>0</v>
      </c>
      <c r="O102" s="5">
        <f t="shared" si="14"/>
        <v>0</v>
      </c>
      <c r="P102" s="5">
        <f t="shared" si="15"/>
        <v>0</v>
      </c>
      <c r="Q102" s="5">
        <f t="shared" si="16"/>
        <v>250000</v>
      </c>
      <c r="R102" s="207">
        <v>250000</v>
      </c>
      <c r="S102" s="6"/>
    </row>
    <row r="103" spans="1:19" s="17" customFormat="1" ht="45" customHeight="1">
      <c r="A103" s="15">
        <v>81</v>
      </c>
      <c r="B103" s="7" t="s">
        <v>313</v>
      </c>
      <c r="C103" s="162" t="s">
        <v>459</v>
      </c>
      <c r="D103" s="154" t="s">
        <v>270</v>
      </c>
      <c r="E103" s="3">
        <v>150000</v>
      </c>
      <c r="F103" s="4">
        <v>150000</v>
      </c>
      <c r="G103" s="3">
        <v>150000</v>
      </c>
      <c r="H103" s="5">
        <v>0</v>
      </c>
      <c r="I103" s="5">
        <f t="shared" si="24"/>
        <v>150000</v>
      </c>
      <c r="J103" s="5">
        <v>0</v>
      </c>
      <c r="K103" s="5">
        <v>0</v>
      </c>
      <c r="L103" s="5">
        <v>0</v>
      </c>
      <c r="M103" s="5">
        <f t="shared" si="13"/>
        <v>0</v>
      </c>
      <c r="N103" s="5">
        <v>150000</v>
      </c>
      <c r="O103" s="5">
        <f t="shared" si="14"/>
        <v>150000</v>
      </c>
      <c r="P103" s="5">
        <f t="shared" si="15"/>
        <v>150000</v>
      </c>
      <c r="Q103" s="5">
        <f t="shared" si="16"/>
        <v>0</v>
      </c>
      <c r="R103" s="207">
        <v>0</v>
      </c>
      <c r="S103" s="6"/>
    </row>
    <row r="104" spans="1:19" s="17" customFormat="1" ht="42.75" customHeight="1">
      <c r="A104" s="15">
        <v>82</v>
      </c>
      <c r="B104" s="7" t="s">
        <v>314</v>
      </c>
      <c r="C104" s="162" t="s">
        <v>641</v>
      </c>
      <c r="D104" s="154" t="s">
        <v>270</v>
      </c>
      <c r="E104" s="3">
        <v>200000</v>
      </c>
      <c r="F104" s="4">
        <v>200000</v>
      </c>
      <c r="G104" s="3">
        <v>200000</v>
      </c>
      <c r="H104" s="5">
        <v>0</v>
      </c>
      <c r="I104" s="5">
        <f t="shared" si="24"/>
        <v>200000</v>
      </c>
      <c r="J104" s="5">
        <v>0</v>
      </c>
      <c r="K104" s="5">
        <v>0</v>
      </c>
      <c r="L104" s="5">
        <v>0</v>
      </c>
      <c r="M104" s="5">
        <f t="shared" si="13"/>
        <v>0</v>
      </c>
      <c r="N104" s="5">
        <v>200000</v>
      </c>
      <c r="O104" s="5">
        <f t="shared" si="14"/>
        <v>200000</v>
      </c>
      <c r="P104" s="5">
        <f t="shared" si="15"/>
        <v>200000</v>
      </c>
      <c r="Q104" s="5">
        <f t="shared" si="16"/>
        <v>0</v>
      </c>
      <c r="R104" s="207">
        <v>0</v>
      </c>
      <c r="S104" s="6"/>
    </row>
    <row r="105" spans="1:19" s="17" customFormat="1" ht="37.5" customHeight="1">
      <c r="A105" s="15">
        <v>83</v>
      </c>
      <c r="B105" s="7" t="s">
        <v>315</v>
      </c>
      <c r="C105" s="162" t="s">
        <v>641</v>
      </c>
      <c r="D105" s="154" t="s">
        <v>270</v>
      </c>
      <c r="E105" s="3">
        <v>150000</v>
      </c>
      <c r="F105" s="4">
        <v>150000</v>
      </c>
      <c r="G105" s="3">
        <v>150000</v>
      </c>
      <c r="H105" s="5">
        <v>0</v>
      </c>
      <c r="I105" s="5">
        <f t="shared" si="24"/>
        <v>150000</v>
      </c>
      <c r="J105" s="5">
        <v>0</v>
      </c>
      <c r="K105" s="5">
        <v>0</v>
      </c>
      <c r="L105" s="5">
        <v>0</v>
      </c>
      <c r="M105" s="5">
        <f t="shared" si="13"/>
        <v>0</v>
      </c>
      <c r="N105" s="5">
        <v>150000</v>
      </c>
      <c r="O105" s="5">
        <f t="shared" si="14"/>
        <v>150000</v>
      </c>
      <c r="P105" s="5">
        <f t="shared" si="15"/>
        <v>150000</v>
      </c>
      <c r="Q105" s="5">
        <f t="shared" si="16"/>
        <v>0</v>
      </c>
      <c r="R105" s="207">
        <v>0</v>
      </c>
      <c r="S105" s="6"/>
    </row>
    <row r="106" spans="1:19" s="17" customFormat="1" ht="127.5" customHeight="1">
      <c r="A106" s="15">
        <v>84</v>
      </c>
      <c r="B106" s="7" t="s">
        <v>388</v>
      </c>
      <c r="C106" s="162" t="s">
        <v>460</v>
      </c>
      <c r="D106" s="154" t="s">
        <v>272</v>
      </c>
      <c r="E106" s="105">
        <v>38752</v>
      </c>
      <c r="F106" s="106">
        <v>0</v>
      </c>
      <c r="G106" s="105">
        <v>38752</v>
      </c>
      <c r="H106" s="107">
        <v>0</v>
      </c>
      <c r="I106" s="5">
        <f t="shared" si="24"/>
        <v>38752</v>
      </c>
      <c r="J106" s="107">
        <v>0</v>
      </c>
      <c r="K106" s="107">
        <v>0</v>
      </c>
      <c r="L106" s="107">
        <v>0</v>
      </c>
      <c r="M106" s="5">
        <f t="shared" si="13"/>
        <v>0</v>
      </c>
      <c r="N106" s="107">
        <v>0</v>
      </c>
      <c r="O106" s="5">
        <f t="shared" si="14"/>
        <v>0</v>
      </c>
      <c r="P106" s="5">
        <f t="shared" si="15"/>
        <v>0</v>
      </c>
      <c r="Q106" s="5">
        <f t="shared" si="16"/>
        <v>38752</v>
      </c>
      <c r="R106" s="251">
        <v>38752</v>
      </c>
      <c r="S106" s="6" t="s">
        <v>577</v>
      </c>
    </row>
    <row r="107" spans="1:19" s="17" customFormat="1" ht="72.75" customHeight="1">
      <c r="A107" s="15">
        <v>85</v>
      </c>
      <c r="B107" s="7" t="s">
        <v>411</v>
      </c>
      <c r="C107" s="164" t="s">
        <v>466</v>
      </c>
      <c r="D107" s="156" t="s">
        <v>278</v>
      </c>
      <c r="E107" s="105">
        <v>50000</v>
      </c>
      <c r="F107" s="106">
        <v>50000</v>
      </c>
      <c r="G107" s="105">
        <v>50000</v>
      </c>
      <c r="H107" s="107">
        <v>0</v>
      </c>
      <c r="I107" s="5">
        <f t="shared" si="24"/>
        <v>50000</v>
      </c>
      <c r="J107" s="107">
        <v>0</v>
      </c>
      <c r="K107" s="107">
        <v>0</v>
      </c>
      <c r="L107" s="107">
        <v>0</v>
      </c>
      <c r="M107" s="5">
        <f t="shared" si="13"/>
        <v>0</v>
      </c>
      <c r="N107" s="107">
        <v>0</v>
      </c>
      <c r="O107" s="5">
        <f t="shared" si="14"/>
        <v>0</v>
      </c>
      <c r="P107" s="5">
        <f t="shared" si="15"/>
        <v>0</v>
      </c>
      <c r="Q107" s="5">
        <f t="shared" si="16"/>
        <v>50000</v>
      </c>
      <c r="R107" s="251">
        <v>50000</v>
      </c>
      <c r="S107" s="6" t="s">
        <v>596</v>
      </c>
    </row>
    <row r="108" spans="1:19" s="17" customFormat="1" ht="42" customHeight="1">
      <c r="A108" s="15">
        <v>86</v>
      </c>
      <c r="B108" s="65" t="s">
        <v>385</v>
      </c>
      <c r="C108" s="164" t="s">
        <v>467</v>
      </c>
      <c r="D108" s="156" t="s">
        <v>270</v>
      </c>
      <c r="E108" s="105">
        <v>50000</v>
      </c>
      <c r="F108" s="106">
        <v>0</v>
      </c>
      <c r="G108" s="105">
        <v>50000</v>
      </c>
      <c r="H108" s="107">
        <v>0</v>
      </c>
      <c r="I108" s="5">
        <f t="shared" si="24"/>
        <v>50000</v>
      </c>
      <c r="J108" s="107">
        <v>0</v>
      </c>
      <c r="K108" s="107">
        <v>0</v>
      </c>
      <c r="L108" s="107">
        <v>0</v>
      </c>
      <c r="M108" s="5">
        <f t="shared" si="13"/>
        <v>0</v>
      </c>
      <c r="N108" s="107">
        <v>0</v>
      </c>
      <c r="O108" s="5">
        <f t="shared" si="14"/>
        <v>0</v>
      </c>
      <c r="P108" s="5">
        <f t="shared" si="15"/>
        <v>0</v>
      </c>
      <c r="Q108" s="5">
        <f t="shared" si="16"/>
        <v>50000</v>
      </c>
      <c r="R108" s="251">
        <v>50000</v>
      </c>
      <c r="S108" s="6" t="s">
        <v>578</v>
      </c>
    </row>
    <row r="109" spans="1:19" s="17" customFormat="1" ht="42" customHeight="1">
      <c r="A109" s="15">
        <v>87</v>
      </c>
      <c r="B109" s="65" t="s">
        <v>444</v>
      </c>
      <c r="C109" s="164" t="s">
        <v>458</v>
      </c>
      <c r="D109" s="154" t="s">
        <v>282</v>
      </c>
      <c r="E109" s="105">
        <v>25000</v>
      </c>
      <c r="F109" s="106">
        <v>0</v>
      </c>
      <c r="G109" s="105">
        <v>25600</v>
      </c>
      <c r="H109" s="106">
        <v>0</v>
      </c>
      <c r="I109" s="5">
        <f t="shared" si="24"/>
        <v>25600</v>
      </c>
      <c r="J109" s="106">
        <v>0</v>
      </c>
      <c r="K109" s="106">
        <v>0</v>
      </c>
      <c r="L109" s="106">
        <v>0</v>
      </c>
      <c r="M109" s="5">
        <f t="shared" si="13"/>
        <v>0</v>
      </c>
      <c r="N109" s="106">
        <v>0</v>
      </c>
      <c r="O109" s="5">
        <f t="shared" si="14"/>
        <v>0</v>
      </c>
      <c r="P109" s="5">
        <f t="shared" si="15"/>
        <v>0</v>
      </c>
      <c r="Q109" s="5">
        <f t="shared" si="16"/>
        <v>25600</v>
      </c>
      <c r="R109" s="5">
        <v>25600</v>
      </c>
      <c r="S109" s="6" t="s">
        <v>195</v>
      </c>
    </row>
    <row r="110" spans="1:19" s="17" customFormat="1" ht="42" customHeight="1">
      <c r="A110" s="15">
        <v>88</v>
      </c>
      <c r="B110" s="65" t="s">
        <v>446</v>
      </c>
      <c r="C110" s="164" t="s">
        <v>458</v>
      </c>
      <c r="D110" s="154" t="s">
        <v>282</v>
      </c>
      <c r="E110" s="105">
        <v>20000</v>
      </c>
      <c r="F110" s="106">
        <v>0</v>
      </c>
      <c r="G110" s="105">
        <v>20000</v>
      </c>
      <c r="H110" s="106">
        <v>0</v>
      </c>
      <c r="I110" s="5">
        <f t="shared" si="24"/>
        <v>20000</v>
      </c>
      <c r="J110" s="106">
        <v>0</v>
      </c>
      <c r="K110" s="106">
        <v>0</v>
      </c>
      <c r="L110" s="106">
        <v>0</v>
      </c>
      <c r="M110" s="5">
        <f t="shared" si="13"/>
        <v>0</v>
      </c>
      <c r="N110" s="106">
        <v>0</v>
      </c>
      <c r="O110" s="5">
        <f t="shared" si="14"/>
        <v>0</v>
      </c>
      <c r="P110" s="5">
        <f t="shared" si="15"/>
        <v>0</v>
      </c>
      <c r="Q110" s="5">
        <f t="shared" si="16"/>
        <v>20000</v>
      </c>
      <c r="R110" s="5">
        <v>20000</v>
      </c>
      <c r="S110" s="6" t="s">
        <v>195</v>
      </c>
    </row>
    <row r="111" spans="1:19" s="17" customFormat="1" ht="42" customHeight="1">
      <c r="A111" s="15">
        <v>89</v>
      </c>
      <c r="B111" s="65" t="s">
        <v>447</v>
      </c>
      <c r="C111" s="162"/>
      <c r="D111" s="154" t="s">
        <v>271</v>
      </c>
      <c r="E111" s="105">
        <v>16000</v>
      </c>
      <c r="F111" s="106">
        <v>0</v>
      </c>
      <c r="G111" s="105">
        <v>16000</v>
      </c>
      <c r="H111" s="106">
        <v>0</v>
      </c>
      <c r="I111" s="5">
        <f t="shared" si="24"/>
        <v>16000</v>
      </c>
      <c r="J111" s="106">
        <v>0</v>
      </c>
      <c r="K111" s="106">
        <v>0</v>
      </c>
      <c r="L111" s="106">
        <v>0</v>
      </c>
      <c r="M111" s="5">
        <f t="shared" si="13"/>
        <v>0</v>
      </c>
      <c r="N111" s="106">
        <v>0</v>
      </c>
      <c r="O111" s="5">
        <f t="shared" si="14"/>
        <v>0</v>
      </c>
      <c r="P111" s="5">
        <f t="shared" si="15"/>
        <v>0</v>
      </c>
      <c r="Q111" s="5">
        <f t="shared" si="16"/>
        <v>16000</v>
      </c>
      <c r="R111" s="5">
        <v>16000</v>
      </c>
      <c r="S111" s="6" t="s">
        <v>516</v>
      </c>
    </row>
    <row r="112" spans="1:19" s="17" customFormat="1" ht="52.5" customHeight="1">
      <c r="A112" s="15">
        <v>90</v>
      </c>
      <c r="B112" s="65" t="s">
        <v>448</v>
      </c>
      <c r="C112" s="164" t="s">
        <v>458</v>
      </c>
      <c r="D112" s="156" t="s">
        <v>449</v>
      </c>
      <c r="E112" s="105">
        <v>1000</v>
      </c>
      <c r="F112" s="106">
        <v>1000</v>
      </c>
      <c r="G112" s="105">
        <v>1000</v>
      </c>
      <c r="H112" s="107">
        <v>0</v>
      </c>
      <c r="I112" s="5">
        <f t="shared" si="24"/>
        <v>1000</v>
      </c>
      <c r="J112" s="107">
        <v>0</v>
      </c>
      <c r="K112" s="107">
        <v>980.2</v>
      </c>
      <c r="L112" s="107">
        <v>0</v>
      </c>
      <c r="M112" s="5">
        <f t="shared" si="13"/>
        <v>980.2</v>
      </c>
      <c r="N112" s="107">
        <v>0</v>
      </c>
      <c r="O112" s="5">
        <f t="shared" si="14"/>
        <v>980.2</v>
      </c>
      <c r="P112" s="5">
        <f t="shared" si="15"/>
        <v>980.2</v>
      </c>
      <c r="Q112" s="5">
        <f t="shared" si="16"/>
        <v>19.799999999999955</v>
      </c>
      <c r="R112" s="251">
        <v>0</v>
      </c>
      <c r="S112" s="6" t="s">
        <v>468</v>
      </c>
    </row>
    <row r="113" spans="1:20" s="17" customFormat="1" ht="48" customHeight="1">
      <c r="A113" s="15">
        <v>91</v>
      </c>
      <c r="B113" s="65" t="s">
        <v>474</v>
      </c>
      <c r="C113" s="164" t="s">
        <v>642</v>
      </c>
      <c r="D113" s="156" t="s">
        <v>348</v>
      </c>
      <c r="E113" s="105">
        <v>70000</v>
      </c>
      <c r="F113" s="106">
        <v>0</v>
      </c>
      <c r="G113" s="105">
        <v>70000</v>
      </c>
      <c r="H113" s="107">
        <v>0</v>
      </c>
      <c r="I113" s="5">
        <f t="shared" si="24"/>
        <v>70000</v>
      </c>
      <c r="J113" s="107">
        <v>0</v>
      </c>
      <c r="K113" s="107">
        <v>0</v>
      </c>
      <c r="L113" s="107">
        <v>0</v>
      </c>
      <c r="M113" s="5">
        <f t="shared" si="13"/>
        <v>0</v>
      </c>
      <c r="N113" s="107">
        <v>0</v>
      </c>
      <c r="O113" s="5">
        <f t="shared" si="14"/>
        <v>0</v>
      </c>
      <c r="P113" s="5">
        <f t="shared" si="15"/>
        <v>0</v>
      </c>
      <c r="Q113" s="5">
        <f t="shared" si="16"/>
        <v>70000</v>
      </c>
      <c r="R113" s="5">
        <v>70000</v>
      </c>
      <c r="S113" s="6" t="s">
        <v>445</v>
      </c>
    </row>
    <row r="114" spans="1:20" s="17" customFormat="1" ht="48" customHeight="1">
      <c r="A114" s="15">
        <v>92</v>
      </c>
      <c r="B114" s="65" t="s">
        <v>600</v>
      </c>
      <c r="C114" s="162" t="s">
        <v>462</v>
      </c>
      <c r="D114" s="156" t="s">
        <v>270</v>
      </c>
      <c r="E114" s="105">
        <v>220000</v>
      </c>
      <c r="F114" s="106">
        <v>0</v>
      </c>
      <c r="G114" s="105">
        <v>220000</v>
      </c>
      <c r="H114" s="107">
        <v>0</v>
      </c>
      <c r="I114" s="107">
        <f t="shared" si="24"/>
        <v>220000</v>
      </c>
      <c r="J114" s="107">
        <v>0</v>
      </c>
      <c r="K114" s="107">
        <v>0</v>
      </c>
      <c r="L114" s="107">
        <v>0</v>
      </c>
      <c r="M114" s="5">
        <f t="shared" si="13"/>
        <v>0</v>
      </c>
      <c r="N114" s="5">
        <v>100000</v>
      </c>
      <c r="O114" s="5">
        <f t="shared" si="14"/>
        <v>100000</v>
      </c>
      <c r="P114" s="5">
        <f t="shared" si="15"/>
        <v>100000</v>
      </c>
      <c r="Q114" s="5">
        <f t="shared" si="16"/>
        <v>120000</v>
      </c>
      <c r="R114" s="5">
        <v>120000</v>
      </c>
      <c r="S114" s="6" t="s">
        <v>517</v>
      </c>
      <c r="T114" s="198"/>
    </row>
    <row r="115" spans="1:20" s="17" customFormat="1" ht="120.75" customHeight="1">
      <c r="A115" s="15">
        <v>93</v>
      </c>
      <c r="B115" s="65" t="s">
        <v>518</v>
      </c>
      <c r="C115" s="164"/>
      <c r="D115" s="156" t="s">
        <v>270</v>
      </c>
      <c r="E115" s="105">
        <v>20000</v>
      </c>
      <c r="F115" s="106">
        <v>0</v>
      </c>
      <c r="G115" s="105">
        <v>24600</v>
      </c>
      <c r="H115" s="107">
        <v>0</v>
      </c>
      <c r="I115" s="107">
        <f t="shared" si="24"/>
        <v>24600</v>
      </c>
      <c r="J115" s="107">
        <v>0</v>
      </c>
      <c r="K115" s="107">
        <v>0</v>
      </c>
      <c r="L115" s="107">
        <v>0</v>
      </c>
      <c r="M115" s="5">
        <f>SUM(J115:L115)</f>
        <v>0</v>
      </c>
      <c r="N115" s="107">
        <v>0</v>
      </c>
      <c r="O115" s="5">
        <f t="shared" si="14"/>
        <v>0</v>
      </c>
      <c r="P115" s="5">
        <f t="shared" si="15"/>
        <v>0</v>
      </c>
      <c r="Q115" s="5">
        <f t="shared" si="16"/>
        <v>24600</v>
      </c>
      <c r="R115" s="5">
        <v>24600</v>
      </c>
      <c r="S115" s="6"/>
      <c r="T115" s="198"/>
    </row>
    <row r="116" spans="1:20" s="17" customFormat="1" ht="85.5" customHeight="1">
      <c r="A116" s="15">
        <v>94</v>
      </c>
      <c r="B116" s="65" t="s">
        <v>519</v>
      </c>
      <c r="C116" s="164"/>
      <c r="D116" s="156" t="s">
        <v>270</v>
      </c>
      <c r="E116" s="105">
        <v>20000</v>
      </c>
      <c r="F116" s="106">
        <v>0</v>
      </c>
      <c r="G116" s="105">
        <v>24600</v>
      </c>
      <c r="H116" s="107">
        <v>0</v>
      </c>
      <c r="I116" s="107">
        <f t="shared" si="24"/>
        <v>24600</v>
      </c>
      <c r="J116" s="107">
        <v>0</v>
      </c>
      <c r="K116" s="107">
        <v>0</v>
      </c>
      <c r="L116" s="107">
        <v>0</v>
      </c>
      <c r="M116" s="5">
        <f t="shared" si="13"/>
        <v>0</v>
      </c>
      <c r="N116" s="107">
        <v>0</v>
      </c>
      <c r="O116" s="5">
        <f t="shared" si="14"/>
        <v>0</v>
      </c>
      <c r="P116" s="5">
        <f t="shared" si="15"/>
        <v>0</v>
      </c>
      <c r="Q116" s="5">
        <f t="shared" si="16"/>
        <v>24600</v>
      </c>
      <c r="R116" s="5">
        <v>24600</v>
      </c>
      <c r="S116" s="6"/>
      <c r="T116" s="198"/>
    </row>
    <row r="117" spans="1:20" s="17" customFormat="1" ht="61.5" customHeight="1">
      <c r="A117" s="15">
        <v>95</v>
      </c>
      <c r="B117" s="65" t="s">
        <v>520</v>
      </c>
      <c r="C117" s="164" t="s">
        <v>643</v>
      </c>
      <c r="D117" s="156" t="s">
        <v>271</v>
      </c>
      <c r="E117" s="105">
        <v>36000</v>
      </c>
      <c r="F117" s="106">
        <v>0</v>
      </c>
      <c r="G117" s="105">
        <v>36000</v>
      </c>
      <c r="H117" s="107">
        <v>0</v>
      </c>
      <c r="I117" s="107">
        <f t="shared" si="24"/>
        <v>36000</v>
      </c>
      <c r="J117" s="107">
        <v>0</v>
      </c>
      <c r="K117" s="107">
        <v>0</v>
      </c>
      <c r="L117" s="107">
        <v>0</v>
      </c>
      <c r="M117" s="5">
        <f t="shared" si="13"/>
        <v>0</v>
      </c>
      <c r="N117" s="107">
        <v>0</v>
      </c>
      <c r="O117" s="5">
        <f t="shared" si="14"/>
        <v>0</v>
      </c>
      <c r="P117" s="5">
        <f t="shared" si="15"/>
        <v>0</v>
      </c>
      <c r="Q117" s="5">
        <f t="shared" si="16"/>
        <v>36000</v>
      </c>
      <c r="R117" s="5">
        <v>36000</v>
      </c>
      <c r="S117" s="6"/>
      <c r="T117" s="198"/>
    </row>
    <row r="118" spans="1:20" s="17" customFormat="1" ht="78" customHeight="1">
      <c r="A118" s="15">
        <v>96</v>
      </c>
      <c r="B118" s="65" t="s">
        <v>521</v>
      </c>
      <c r="C118" s="164" t="s">
        <v>288</v>
      </c>
      <c r="D118" s="156" t="s">
        <v>273</v>
      </c>
      <c r="E118" s="105">
        <v>19000</v>
      </c>
      <c r="F118" s="106">
        <v>0</v>
      </c>
      <c r="G118" s="105">
        <v>19000</v>
      </c>
      <c r="H118" s="107">
        <v>0</v>
      </c>
      <c r="I118" s="107">
        <f t="shared" ref="I118" si="25">G118-H118</f>
        <v>19000</v>
      </c>
      <c r="J118" s="107">
        <v>0</v>
      </c>
      <c r="K118" s="107">
        <v>0</v>
      </c>
      <c r="L118" s="107">
        <v>0</v>
      </c>
      <c r="M118" s="5">
        <f t="shared" ref="M118" si="26">SUM(J118:L118)</f>
        <v>0</v>
      </c>
      <c r="N118" s="107">
        <v>0</v>
      </c>
      <c r="O118" s="5">
        <f t="shared" ref="O118" si="27">M118+N118</f>
        <v>0</v>
      </c>
      <c r="P118" s="5">
        <f t="shared" ref="P118" si="28">H118+O118</f>
        <v>0</v>
      </c>
      <c r="Q118" s="5">
        <f t="shared" ref="Q118" si="29">G118-P118</f>
        <v>19000</v>
      </c>
      <c r="R118" s="5">
        <v>19000</v>
      </c>
      <c r="S118" s="6"/>
      <c r="T118" s="198"/>
    </row>
    <row r="119" spans="1:20" s="17" customFormat="1" ht="85.5" customHeight="1">
      <c r="A119" s="15">
        <v>97</v>
      </c>
      <c r="B119" s="65" t="s">
        <v>689</v>
      </c>
      <c r="C119" s="164" t="s">
        <v>288</v>
      </c>
      <c r="D119" s="156" t="s">
        <v>273</v>
      </c>
      <c r="E119" s="105">
        <v>50000</v>
      </c>
      <c r="F119" s="106">
        <v>0</v>
      </c>
      <c r="G119" s="105">
        <v>25000</v>
      </c>
      <c r="H119" s="107">
        <v>0</v>
      </c>
      <c r="I119" s="107">
        <f t="shared" si="24"/>
        <v>25000</v>
      </c>
      <c r="J119" s="107">
        <v>0</v>
      </c>
      <c r="K119" s="107">
        <v>0</v>
      </c>
      <c r="L119" s="107">
        <v>0</v>
      </c>
      <c r="M119" s="5">
        <f t="shared" si="13"/>
        <v>0</v>
      </c>
      <c r="N119" s="107">
        <v>0</v>
      </c>
      <c r="O119" s="5">
        <f t="shared" si="14"/>
        <v>0</v>
      </c>
      <c r="P119" s="5">
        <f t="shared" si="15"/>
        <v>0</v>
      </c>
      <c r="Q119" s="5">
        <f t="shared" si="16"/>
        <v>25000</v>
      </c>
      <c r="R119" s="5">
        <v>25000</v>
      </c>
      <c r="S119" s="6" t="s">
        <v>655</v>
      </c>
      <c r="T119" s="198"/>
    </row>
    <row r="120" spans="1:20" s="17" customFormat="1" ht="45" customHeight="1">
      <c r="A120" s="15">
        <v>98</v>
      </c>
      <c r="B120" s="7" t="s">
        <v>597</v>
      </c>
      <c r="C120" s="162" t="s">
        <v>306</v>
      </c>
      <c r="D120" s="154" t="s">
        <v>270</v>
      </c>
      <c r="E120" s="3">
        <v>0</v>
      </c>
      <c r="F120" s="4">
        <v>0</v>
      </c>
      <c r="G120" s="3">
        <v>150000</v>
      </c>
      <c r="H120" s="5">
        <v>0</v>
      </c>
      <c r="I120" s="5">
        <f t="shared" si="24"/>
        <v>150000</v>
      </c>
      <c r="J120" s="5">
        <v>0</v>
      </c>
      <c r="K120" s="5">
        <v>0</v>
      </c>
      <c r="L120" s="5">
        <v>0</v>
      </c>
      <c r="M120" s="5">
        <f t="shared" si="13"/>
        <v>0</v>
      </c>
      <c r="N120" s="5">
        <v>0</v>
      </c>
      <c r="O120" s="5">
        <f>M120+N120</f>
        <v>0</v>
      </c>
      <c r="P120" s="5">
        <f t="shared" si="15"/>
        <v>0</v>
      </c>
      <c r="Q120" s="5">
        <f t="shared" si="16"/>
        <v>150000</v>
      </c>
      <c r="R120" s="207">
        <v>150000</v>
      </c>
      <c r="S120" s="6" t="s">
        <v>217</v>
      </c>
    </row>
    <row r="121" spans="1:20" s="17" customFormat="1" ht="42.75" customHeight="1">
      <c r="A121" s="15">
        <v>99</v>
      </c>
      <c r="B121" s="7" t="s">
        <v>598</v>
      </c>
      <c r="C121" s="162" t="s">
        <v>641</v>
      </c>
      <c r="D121" s="154" t="s">
        <v>270</v>
      </c>
      <c r="E121" s="3">
        <v>0</v>
      </c>
      <c r="F121" s="4">
        <v>0</v>
      </c>
      <c r="G121" s="3">
        <v>150000</v>
      </c>
      <c r="H121" s="5">
        <v>0</v>
      </c>
      <c r="I121" s="5">
        <f t="shared" si="24"/>
        <v>150000</v>
      </c>
      <c r="J121" s="5">
        <v>0</v>
      </c>
      <c r="K121" s="5">
        <v>0</v>
      </c>
      <c r="L121" s="5">
        <v>0</v>
      </c>
      <c r="M121" s="5">
        <f t="shared" si="13"/>
        <v>0</v>
      </c>
      <c r="N121" s="5">
        <v>0</v>
      </c>
      <c r="O121" s="5">
        <f t="shared" ref="O121" si="30">M121+N121</f>
        <v>0</v>
      </c>
      <c r="P121" s="5">
        <f t="shared" si="15"/>
        <v>0</v>
      </c>
      <c r="Q121" s="5">
        <f t="shared" si="16"/>
        <v>150000</v>
      </c>
      <c r="R121" s="207">
        <v>150000</v>
      </c>
      <c r="S121" s="6" t="s">
        <v>217</v>
      </c>
    </row>
    <row r="122" spans="1:20" s="17" customFormat="1" ht="72.75" customHeight="1">
      <c r="A122" s="15">
        <v>100</v>
      </c>
      <c r="B122" s="65" t="s">
        <v>76</v>
      </c>
      <c r="C122" s="164"/>
      <c r="D122" s="156"/>
      <c r="E122" s="66">
        <f>'100_ΕΡΓΑ_ΠΡΟΣ_ΑΠΟΠΛΗΡΩΜΗ'!E25</f>
        <v>4638908.79</v>
      </c>
      <c r="F122" s="66">
        <f>'100_ΕΡΓΑ_ΠΡΟΣ_ΑΠΟΠΛΗΡΩΜΗ'!F25</f>
        <v>4431081.79</v>
      </c>
      <c r="G122" s="66">
        <f>'100_ΕΡΓΑ_ΠΡΟΣ_ΑΠΟΠΛΗΡΩΜΗ'!G25</f>
        <v>4638908.79</v>
      </c>
      <c r="H122" s="66">
        <f>'100_ΕΡΓΑ_ΠΡΟΣ_ΑΠΟΠΛΗΡΩΜΗ'!H25</f>
        <v>3693116.6599999997</v>
      </c>
      <c r="I122" s="66">
        <f>'100_ΕΡΓΑ_ΠΡΟΣ_ΑΠΟΠΛΗΡΩΜΗ'!I25</f>
        <v>945792.13</v>
      </c>
      <c r="J122" s="66">
        <f>'100_ΕΡΓΑ_ΠΡΟΣ_ΑΠΟΠΛΗΡΩΜΗ'!J25</f>
        <v>87779.790000000008</v>
      </c>
      <c r="K122" s="66">
        <f>'100_ΕΡΓΑ_ΠΡΟΣ_ΑΠΟΠΛΗΡΩΜΗ'!K25</f>
        <v>184355.22999999998</v>
      </c>
      <c r="L122" s="66">
        <f>'100_ΕΡΓΑ_ΠΡΟΣ_ΑΠΟΠΛΗΡΩΜΗ'!L25</f>
        <v>53306.62</v>
      </c>
      <c r="M122" s="66">
        <f>'100_ΕΡΓΑ_ΠΡΟΣ_ΑΠΟΠΛΗΡΩΜΗ'!M25</f>
        <v>325441.64</v>
      </c>
      <c r="N122" s="66">
        <f>'100_ΕΡΓΑ_ΠΡΟΣ_ΑΠΟΠΛΗΡΩΜΗ'!N25</f>
        <v>122537.34</v>
      </c>
      <c r="O122" s="66">
        <f>'100_ΕΡΓΑ_ΠΡΟΣ_ΑΠΟΠΛΗΡΩΜΗ'!O25</f>
        <v>447978.98000000004</v>
      </c>
      <c r="P122" s="66">
        <f>'100_ΕΡΓΑ_ΠΡΟΣ_ΑΠΟΠΛΗΡΩΜΗ'!P25</f>
        <v>4141095.6399999997</v>
      </c>
      <c r="Q122" s="66">
        <f>'100_ΕΡΓΑ_ΠΡΟΣ_ΑΠΟΠΛΗΡΩΜΗ'!Q25</f>
        <v>497813.15</v>
      </c>
      <c r="R122" s="66">
        <f>'100_ΕΡΓΑ_ΠΡΟΣ_ΑΠΟΠΛΗΡΩΜΗ'!R25</f>
        <v>390083.87999999995</v>
      </c>
      <c r="S122" s="6" t="s">
        <v>341</v>
      </c>
    </row>
    <row r="123" spans="1:20" s="17" customFormat="1" ht="37.5" customHeight="1">
      <c r="A123" s="15">
        <v>101</v>
      </c>
      <c r="B123" s="7" t="s">
        <v>599</v>
      </c>
      <c r="C123" s="162" t="s">
        <v>641</v>
      </c>
      <c r="D123" s="154" t="s">
        <v>270</v>
      </c>
      <c r="E123" s="3">
        <v>150000</v>
      </c>
      <c r="F123" s="4">
        <v>0</v>
      </c>
      <c r="G123" s="3">
        <v>150000</v>
      </c>
      <c r="H123" s="5">
        <v>0</v>
      </c>
      <c r="I123" s="5">
        <f t="shared" ref="I123:I127" si="31">G123-H123</f>
        <v>150000</v>
      </c>
      <c r="J123" s="5">
        <v>0</v>
      </c>
      <c r="K123" s="5">
        <v>0</v>
      </c>
      <c r="L123" s="5">
        <v>0</v>
      </c>
      <c r="M123" s="5">
        <f t="shared" ref="M123:M124" si="32">SUM(J123:L123)</f>
        <v>0</v>
      </c>
      <c r="N123" s="5">
        <v>0</v>
      </c>
      <c r="O123" s="5">
        <f t="shared" ref="O123:O126" si="33">M123+N123</f>
        <v>0</v>
      </c>
      <c r="P123" s="5">
        <f t="shared" ref="P123:P127" si="34">H123+O123</f>
        <v>0</v>
      </c>
      <c r="Q123" s="5">
        <f t="shared" ref="Q123:Q127" si="35">G123-P123</f>
        <v>150000</v>
      </c>
      <c r="R123" s="207">
        <v>150000</v>
      </c>
      <c r="S123" s="6" t="s">
        <v>217</v>
      </c>
    </row>
    <row r="124" spans="1:20" s="17" customFormat="1" ht="48" customHeight="1">
      <c r="A124" s="15">
        <v>102</v>
      </c>
      <c r="B124" s="65" t="s">
        <v>601</v>
      </c>
      <c r="C124" s="162" t="s">
        <v>462</v>
      </c>
      <c r="D124" s="156" t="s">
        <v>270</v>
      </c>
      <c r="E124" s="105">
        <v>150000</v>
      </c>
      <c r="F124" s="106">
        <v>0</v>
      </c>
      <c r="G124" s="105">
        <v>50000</v>
      </c>
      <c r="H124" s="107">
        <v>0</v>
      </c>
      <c r="I124" s="107">
        <f t="shared" si="31"/>
        <v>50000</v>
      </c>
      <c r="J124" s="107">
        <v>0</v>
      </c>
      <c r="K124" s="107">
        <v>0</v>
      </c>
      <c r="L124" s="107">
        <v>0</v>
      </c>
      <c r="M124" s="5">
        <f t="shared" si="32"/>
        <v>0</v>
      </c>
      <c r="N124" s="5">
        <v>0</v>
      </c>
      <c r="O124" s="5">
        <f t="shared" si="33"/>
        <v>0</v>
      </c>
      <c r="P124" s="5">
        <f t="shared" si="34"/>
        <v>0</v>
      </c>
      <c r="Q124" s="5">
        <f t="shared" si="35"/>
        <v>50000</v>
      </c>
      <c r="R124" s="5">
        <v>50000</v>
      </c>
      <c r="S124" s="6" t="s">
        <v>217</v>
      </c>
      <c r="T124" s="198"/>
    </row>
    <row r="125" spans="1:20" s="17" customFormat="1" ht="48" customHeight="1">
      <c r="A125" s="15">
        <v>103</v>
      </c>
      <c r="B125" s="65" t="s">
        <v>602</v>
      </c>
      <c r="C125" s="162" t="s">
        <v>307</v>
      </c>
      <c r="D125" s="156" t="s">
        <v>270</v>
      </c>
      <c r="E125" s="105">
        <v>200000</v>
      </c>
      <c r="F125" s="106">
        <v>0</v>
      </c>
      <c r="G125" s="105">
        <v>200000</v>
      </c>
      <c r="H125" s="107">
        <v>0</v>
      </c>
      <c r="I125" s="107">
        <f t="shared" si="31"/>
        <v>200000</v>
      </c>
      <c r="J125" s="107">
        <v>0</v>
      </c>
      <c r="K125" s="107">
        <v>0</v>
      </c>
      <c r="L125" s="107">
        <v>0</v>
      </c>
      <c r="M125" s="5">
        <f t="shared" ref="M125" si="36">SUM(J125:L125)</f>
        <v>0</v>
      </c>
      <c r="N125" s="5">
        <v>0</v>
      </c>
      <c r="O125" s="5">
        <f t="shared" si="33"/>
        <v>0</v>
      </c>
      <c r="P125" s="5">
        <f t="shared" si="34"/>
        <v>0</v>
      </c>
      <c r="Q125" s="5">
        <f t="shared" si="35"/>
        <v>200000</v>
      </c>
      <c r="R125" s="5">
        <v>200000</v>
      </c>
      <c r="S125" s="6" t="s">
        <v>217</v>
      </c>
      <c r="T125" s="198"/>
    </row>
    <row r="126" spans="1:20" s="17" customFormat="1" ht="48" customHeight="1">
      <c r="A126" s="15">
        <v>104</v>
      </c>
      <c r="B126" s="65" t="s">
        <v>603</v>
      </c>
      <c r="C126" s="162" t="s">
        <v>337</v>
      </c>
      <c r="D126" s="156" t="s">
        <v>270</v>
      </c>
      <c r="E126" s="105">
        <v>100000</v>
      </c>
      <c r="F126" s="106">
        <v>0</v>
      </c>
      <c r="G126" s="105">
        <v>100000</v>
      </c>
      <c r="H126" s="107">
        <v>0</v>
      </c>
      <c r="I126" s="107">
        <f t="shared" si="31"/>
        <v>100000</v>
      </c>
      <c r="J126" s="107">
        <v>0</v>
      </c>
      <c r="K126" s="107">
        <v>0</v>
      </c>
      <c r="L126" s="107">
        <v>0</v>
      </c>
      <c r="M126" s="5">
        <f t="shared" ref="M126:M127" si="37">SUM(J126:L126)</f>
        <v>0</v>
      </c>
      <c r="N126" s="5">
        <v>0</v>
      </c>
      <c r="O126" s="5">
        <f t="shared" si="33"/>
        <v>0</v>
      </c>
      <c r="P126" s="5">
        <f t="shared" si="34"/>
        <v>0</v>
      </c>
      <c r="Q126" s="5">
        <f t="shared" si="35"/>
        <v>100000</v>
      </c>
      <c r="R126" s="5">
        <v>100000</v>
      </c>
      <c r="S126" s="6" t="s">
        <v>217</v>
      </c>
      <c r="T126" s="198"/>
    </row>
    <row r="127" spans="1:20" s="17" customFormat="1" ht="48" customHeight="1">
      <c r="A127" s="15">
        <v>105</v>
      </c>
      <c r="B127" s="65" t="s">
        <v>605</v>
      </c>
      <c r="C127" s="162" t="s">
        <v>606</v>
      </c>
      <c r="D127" s="156" t="s">
        <v>359</v>
      </c>
      <c r="E127" s="105">
        <v>20000</v>
      </c>
      <c r="F127" s="106">
        <v>0</v>
      </c>
      <c r="G127" s="105">
        <v>20000</v>
      </c>
      <c r="H127" s="107">
        <v>0</v>
      </c>
      <c r="I127" s="107">
        <f t="shared" si="31"/>
        <v>20000</v>
      </c>
      <c r="J127" s="107">
        <v>0</v>
      </c>
      <c r="K127" s="107">
        <v>0</v>
      </c>
      <c r="L127" s="107">
        <v>0</v>
      </c>
      <c r="M127" s="5">
        <f t="shared" si="37"/>
        <v>0</v>
      </c>
      <c r="N127" s="5">
        <v>0</v>
      </c>
      <c r="O127" s="5">
        <v>0</v>
      </c>
      <c r="P127" s="5">
        <f t="shared" si="34"/>
        <v>0</v>
      </c>
      <c r="Q127" s="5">
        <f t="shared" si="35"/>
        <v>20000</v>
      </c>
      <c r="R127" s="5">
        <v>20000</v>
      </c>
      <c r="S127" s="6" t="s">
        <v>217</v>
      </c>
      <c r="T127" s="198"/>
    </row>
    <row r="128" spans="1:20" s="17" customFormat="1" ht="48" customHeight="1">
      <c r="A128" s="15">
        <v>106</v>
      </c>
      <c r="B128" s="65" t="s">
        <v>607</v>
      </c>
      <c r="C128" s="162" t="s">
        <v>608</v>
      </c>
      <c r="D128" s="156" t="s">
        <v>265</v>
      </c>
      <c r="E128" s="105">
        <v>10000</v>
      </c>
      <c r="F128" s="106">
        <v>0</v>
      </c>
      <c r="G128" s="105">
        <v>10000</v>
      </c>
      <c r="H128" s="107">
        <v>0</v>
      </c>
      <c r="I128" s="107">
        <f t="shared" ref="I128:I137" si="38">G128-H128</f>
        <v>10000</v>
      </c>
      <c r="J128" s="107">
        <v>0</v>
      </c>
      <c r="K128" s="107">
        <v>0</v>
      </c>
      <c r="L128" s="107">
        <v>0</v>
      </c>
      <c r="M128" s="5">
        <f t="shared" ref="M128:M137" si="39">SUM(J128:L128)</f>
        <v>0</v>
      </c>
      <c r="N128" s="5">
        <v>0</v>
      </c>
      <c r="O128" s="5">
        <v>0</v>
      </c>
      <c r="P128" s="5">
        <f t="shared" ref="P128:P137" si="40">H128+O128</f>
        <v>0</v>
      </c>
      <c r="Q128" s="5">
        <f t="shared" ref="Q128:Q137" si="41">G128-P128</f>
        <v>10000</v>
      </c>
      <c r="R128" s="5">
        <v>10000</v>
      </c>
      <c r="S128" s="6" t="s">
        <v>217</v>
      </c>
      <c r="T128" s="198"/>
    </row>
    <row r="129" spans="1:20" s="17" customFormat="1" ht="105">
      <c r="A129" s="15">
        <v>107</v>
      </c>
      <c r="B129" s="65" t="s">
        <v>609</v>
      </c>
      <c r="C129" s="162"/>
      <c r="D129" s="156" t="s">
        <v>273</v>
      </c>
      <c r="E129" s="105">
        <v>52000</v>
      </c>
      <c r="F129" s="106">
        <v>0</v>
      </c>
      <c r="G129" s="105">
        <v>52000</v>
      </c>
      <c r="H129" s="107">
        <v>0</v>
      </c>
      <c r="I129" s="5">
        <f t="shared" ref="I129:I132" si="42">G129-H129</f>
        <v>52000</v>
      </c>
      <c r="J129" s="107">
        <v>0</v>
      </c>
      <c r="K129" s="107">
        <v>0</v>
      </c>
      <c r="L129" s="107">
        <v>0</v>
      </c>
      <c r="M129" s="5">
        <f t="shared" ref="M129:M132" si="43">SUM(J129:L129)</f>
        <v>0</v>
      </c>
      <c r="N129" s="107">
        <v>0</v>
      </c>
      <c r="O129" s="5">
        <f>M129+N129</f>
        <v>0</v>
      </c>
      <c r="P129" s="5">
        <f t="shared" ref="P129:P132" si="44">H129+O129</f>
        <v>0</v>
      </c>
      <c r="Q129" s="5">
        <f t="shared" ref="Q129:Q132" si="45">G129-P129</f>
        <v>52000</v>
      </c>
      <c r="R129" s="250">
        <v>52000</v>
      </c>
      <c r="S129" s="6" t="s">
        <v>217</v>
      </c>
      <c r="T129" s="198"/>
    </row>
    <row r="130" spans="1:20" s="17" customFormat="1" ht="39" customHeight="1">
      <c r="A130" s="15">
        <v>108</v>
      </c>
      <c r="B130" s="65" t="s">
        <v>645</v>
      </c>
      <c r="C130" s="162"/>
      <c r="D130" s="156" t="s">
        <v>270</v>
      </c>
      <c r="E130" s="105">
        <v>0</v>
      </c>
      <c r="F130" s="106">
        <v>0</v>
      </c>
      <c r="G130" s="105">
        <v>30000</v>
      </c>
      <c r="H130" s="107">
        <v>0</v>
      </c>
      <c r="I130" s="5">
        <f t="shared" ref="I130" si="46">G130-H130</f>
        <v>30000</v>
      </c>
      <c r="J130" s="107">
        <v>0</v>
      </c>
      <c r="K130" s="107">
        <v>0</v>
      </c>
      <c r="L130" s="107">
        <v>0</v>
      </c>
      <c r="M130" s="5">
        <f t="shared" ref="M130" si="47">SUM(J130:L130)</f>
        <v>0</v>
      </c>
      <c r="N130" s="107">
        <v>0</v>
      </c>
      <c r="O130" s="5">
        <f>M130+N130</f>
        <v>0</v>
      </c>
      <c r="P130" s="5">
        <f t="shared" ref="P130" si="48">H130+O130</f>
        <v>0</v>
      </c>
      <c r="Q130" s="5">
        <f t="shared" ref="Q130" si="49">G130-P130</f>
        <v>30000</v>
      </c>
      <c r="R130" s="250">
        <v>30000</v>
      </c>
      <c r="S130" s="6" t="s">
        <v>653</v>
      </c>
      <c r="T130" s="198"/>
    </row>
    <row r="131" spans="1:20" s="17" customFormat="1" ht="49.5" customHeight="1">
      <c r="A131" s="15">
        <v>109</v>
      </c>
      <c r="B131" s="65" t="s">
        <v>646</v>
      </c>
      <c r="C131" s="162"/>
      <c r="D131" s="156" t="s">
        <v>270</v>
      </c>
      <c r="E131" s="105">
        <v>0</v>
      </c>
      <c r="F131" s="106">
        <v>0</v>
      </c>
      <c r="G131" s="105">
        <v>30000</v>
      </c>
      <c r="H131" s="107">
        <v>0</v>
      </c>
      <c r="I131" s="5">
        <f t="shared" si="42"/>
        <v>30000</v>
      </c>
      <c r="J131" s="107">
        <v>0</v>
      </c>
      <c r="K131" s="107">
        <v>0</v>
      </c>
      <c r="L131" s="107">
        <v>0</v>
      </c>
      <c r="M131" s="5">
        <f t="shared" si="43"/>
        <v>0</v>
      </c>
      <c r="N131" s="107">
        <v>0</v>
      </c>
      <c r="O131" s="5">
        <f>M131+N131</f>
        <v>0</v>
      </c>
      <c r="P131" s="5">
        <f t="shared" si="44"/>
        <v>0</v>
      </c>
      <c r="Q131" s="5">
        <f t="shared" si="45"/>
        <v>30000</v>
      </c>
      <c r="R131" s="250">
        <v>30000</v>
      </c>
      <c r="S131" s="6" t="s">
        <v>217</v>
      </c>
      <c r="T131" s="198"/>
    </row>
    <row r="132" spans="1:20" s="17" customFormat="1" ht="37.5" customHeight="1">
      <c r="A132" s="15">
        <v>110</v>
      </c>
      <c r="B132" s="65" t="s">
        <v>656</v>
      </c>
      <c r="C132" s="162" t="s">
        <v>657</v>
      </c>
      <c r="D132" s="156" t="s">
        <v>270</v>
      </c>
      <c r="E132" s="105">
        <v>0</v>
      </c>
      <c r="F132" s="106">
        <v>0</v>
      </c>
      <c r="G132" s="105">
        <v>100000</v>
      </c>
      <c r="H132" s="107">
        <v>0</v>
      </c>
      <c r="I132" s="107">
        <f t="shared" si="42"/>
        <v>100000</v>
      </c>
      <c r="J132" s="107">
        <v>0</v>
      </c>
      <c r="K132" s="107">
        <v>0</v>
      </c>
      <c r="L132" s="107">
        <v>0</v>
      </c>
      <c r="M132" s="5">
        <f t="shared" si="43"/>
        <v>0</v>
      </c>
      <c r="N132" s="5">
        <v>0</v>
      </c>
      <c r="O132" s="5">
        <f t="shared" ref="O132" si="50">M132+N132</f>
        <v>0</v>
      </c>
      <c r="P132" s="5">
        <f t="shared" si="44"/>
        <v>0</v>
      </c>
      <c r="Q132" s="5">
        <f t="shared" si="45"/>
        <v>100000</v>
      </c>
      <c r="R132" s="5">
        <v>100000</v>
      </c>
      <c r="S132" s="6" t="s">
        <v>217</v>
      </c>
      <c r="T132" s="198"/>
    </row>
    <row r="133" spans="1:20" s="17" customFormat="1" ht="82.5" customHeight="1">
      <c r="A133" s="15">
        <v>111</v>
      </c>
      <c r="B133" s="65" t="s">
        <v>647</v>
      </c>
      <c r="C133" s="162"/>
      <c r="D133" s="156" t="s">
        <v>268</v>
      </c>
      <c r="E133" s="105">
        <v>0</v>
      </c>
      <c r="F133" s="106">
        <v>0</v>
      </c>
      <c r="G133" s="105">
        <v>23637</v>
      </c>
      <c r="H133" s="107">
        <v>0</v>
      </c>
      <c r="I133" s="5">
        <f t="shared" ref="I133" si="51">G133-H133</f>
        <v>23637</v>
      </c>
      <c r="J133" s="107">
        <v>0</v>
      </c>
      <c r="K133" s="107">
        <v>0</v>
      </c>
      <c r="L133" s="107">
        <v>0</v>
      </c>
      <c r="M133" s="5">
        <f t="shared" ref="M133" si="52">SUM(J133:L133)</f>
        <v>0</v>
      </c>
      <c r="N133" s="107">
        <v>0</v>
      </c>
      <c r="O133" s="5">
        <f t="shared" ref="O133:O138" si="53">M133+N133</f>
        <v>0</v>
      </c>
      <c r="P133" s="5">
        <f t="shared" ref="P133" si="54">H133+O133</f>
        <v>0</v>
      </c>
      <c r="Q133" s="5">
        <f t="shared" ref="Q133" si="55">G133-P133</f>
        <v>23637</v>
      </c>
      <c r="R133" s="250">
        <v>23637</v>
      </c>
      <c r="S133" s="6" t="s">
        <v>217</v>
      </c>
      <c r="T133" s="198"/>
    </row>
    <row r="134" spans="1:20" s="17" customFormat="1" ht="26.25" customHeight="1">
      <c r="A134" s="15">
        <v>112</v>
      </c>
      <c r="B134" s="65" t="s">
        <v>648</v>
      </c>
      <c r="C134" s="162"/>
      <c r="D134" s="156" t="s">
        <v>270</v>
      </c>
      <c r="E134" s="105">
        <v>0</v>
      </c>
      <c r="F134" s="106">
        <v>0</v>
      </c>
      <c r="G134" s="105">
        <v>30000</v>
      </c>
      <c r="H134" s="107">
        <v>0</v>
      </c>
      <c r="I134" s="5">
        <f t="shared" si="38"/>
        <v>30000</v>
      </c>
      <c r="J134" s="107">
        <v>0</v>
      </c>
      <c r="K134" s="107">
        <v>0</v>
      </c>
      <c r="L134" s="107">
        <v>0</v>
      </c>
      <c r="M134" s="5">
        <f t="shared" si="39"/>
        <v>0</v>
      </c>
      <c r="N134" s="107">
        <v>0</v>
      </c>
      <c r="O134" s="5">
        <f t="shared" si="53"/>
        <v>0</v>
      </c>
      <c r="P134" s="5">
        <f t="shared" si="40"/>
        <v>0</v>
      </c>
      <c r="Q134" s="5">
        <f t="shared" si="41"/>
        <v>30000</v>
      </c>
      <c r="R134" s="250">
        <v>30000</v>
      </c>
      <c r="S134" s="6" t="s">
        <v>217</v>
      </c>
      <c r="T134" s="198"/>
    </row>
    <row r="135" spans="1:20" s="17" customFormat="1" ht="29.25" customHeight="1">
      <c r="A135" s="15">
        <v>113</v>
      </c>
      <c r="B135" s="65" t="s">
        <v>649</v>
      </c>
      <c r="C135" s="162"/>
      <c r="D135" s="156"/>
      <c r="E135" s="105">
        <v>0</v>
      </c>
      <c r="F135" s="106">
        <v>0</v>
      </c>
      <c r="G135" s="105">
        <v>25000</v>
      </c>
      <c r="H135" s="107">
        <v>0</v>
      </c>
      <c r="I135" s="5">
        <f t="shared" ref="I135" si="56">G135-H135</f>
        <v>25000</v>
      </c>
      <c r="J135" s="107">
        <v>0</v>
      </c>
      <c r="K135" s="107">
        <v>0</v>
      </c>
      <c r="L135" s="107">
        <v>0</v>
      </c>
      <c r="M135" s="5">
        <f t="shared" ref="M135" si="57">SUM(J135:L135)</f>
        <v>0</v>
      </c>
      <c r="N135" s="107">
        <v>0</v>
      </c>
      <c r="O135" s="5">
        <f t="shared" si="53"/>
        <v>0</v>
      </c>
      <c r="P135" s="5">
        <f t="shared" ref="P135" si="58">H135+O135</f>
        <v>0</v>
      </c>
      <c r="Q135" s="5">
        <f t="shared" ref="Q135" si="59">G135-P135</f>
        <v>25000</v>
      </c>
      <c r="R135" s="250">
        <v>25000</v>
      </c>
      <c r="S135" s="6" t="s">
        <v>217</v>
      </c>
      <c r="T135" s="198"/>
    </row>
    <row r="136" spans="1:20" s="17" customFormat="1" ht="39" customHeight="1">
      <c r="A136" s="15">
        <v>114</v>
      </c>
      <c r="B136" s="65" t="s">
        <v>650</v>
      </c>
      <c r="C136" s="162"/>
      <c r="D136" s="156" t="s">
        <v>264</v>
      </c>
      <c r="E136" s="105">
        <v>0</v>
      </c>
      <c r="F136" s="106">
        <v>0</v>
      </c>
      <c r="G136" s="105">
        <v>80000</v>
      </c>
      <c r="H136" s="107">
        <v>0</v>
      </c>
      <c r="I136" s="5">
        <f t="shared" si="38"/>
        <v>80000</v>
      </c>
      <c r="J136" s="107">
        <v>0</v>
      </c>
      <c r="K136" s="107">
        <v>0</v>
      </c>
      <c r="L136" s="107">
        <v>0</v>
      </c>
      <c r="M136" s="5">
        <f t="shared" si="39"/>
        <v>0</v>
      </c>
      <c r="N136" s="107">
        <v>0</v>
      </c>
      <c r="O136" s="5">
        <f t="shared" si="53"/>
        <v>0</v>
      </c>
      <c r="P136" s="5">
        <f t="shared" si="40"/>
        <v>0</v>
      </c>
      <c r="Q136" s="5">
        <f t="shared" si="41"/>
        <v>80000</v>
      </c>
      <c r="R136" s="250">
        <v>80000</v>
      </c>
      <c r="S136" s="6" t="s">
        <v>217</v>
      </c>
      <c r="T136" s="198"/>
    </row>
    <row r="137" spans="1:20" s="17" customFormat="1" ht="37.5" customHeight="1">
      <c r="A137" s="15">
        <v>115</v>
      </c>
      <c r="B137" s="65" t="s">
        <v>651</v>
      </c>
      <c r="C137" s="162"/>
      <c r="D137" s="156" t="s">
        <v>276</v>
      </c>
      <c r="E137" s="105">
        <v>0</v>
      </c>
      <c r="F137" s="106">
        <v>0</v>
      </c>
      <c r="G137" s="105">
        <v>80000</v>
      </c>
      <c r="H137" s="107">
        <v>0</v>
      </c>
      <c r="I137" s="5">
        <f t="shared" si="38"/>
        <v>80000</v>
      </c>
      <c r="J137" s="107">
        <v>0</v>
      </c>
      <c r="K137" s="107">
        <v>0</v>
      </c>
      <c r="L137" s="107">
        <v>0</v>
      </c>
      <c r="M137" s="5">
        <f t="shared" si="39"/>
        <v>0</v>
      </c>
      <c r="N137" s="107">
        <v>0</v>
      </c>
      <c r="O137" s="5">
        <f t="shared" si="53"/>
        <v>0</v>
      </c>
      <c r="P137" s="5">
        <f t="shared" si="40"/>
        <v>0</v>
      </c>
      <c r="Q137" s="5">
        <f t="shared" si="41"/>
        <v>80000</v>
      </c>
      <c r="R137" s="250">
        <v>1000</v>
      </c>
      <c r="S137" s="6" t="s">
        <v>217</v>
      </c>
      <c r="T137" s="198"/>
    </row>
    <row r="138" spans="1:20" s="17" customFormat="1" ht="108" customHeight="1">
      <c r="A138" s="15">
        <v>116</v>
      </c>
      <c r="B138" s="65" t="s">
        <v>652</v>
      </c>
      <c r="C138" s="162"/>
      <c r="D138" s="156" t="s">
        <v>270</v>
      </c>
      <c r="E138" s="105">
        <v>0</v>
      </c>
      <c r="F138" s="106">
        <v>0</v>
      </c>
      <c r="G138" s="105">
        <v>20000</v>
      </c>
      <c r="H138" s="107">
        <v>0</v>
      </c>
      <c r="I138" s="5">
        <f t="shared" ref="I138" si="60">G138-H138</f>
        <v>20000</v>
      </c>
      <c r="J138" s="107">
        <v>0</v>
      </c>
      <c r="K138" s="107">
        <v>0</v>
      </c>
      <c r="L138" s="107">
        <v>0</v>
      </c>
      <c r="M138" s="5">
        <f t="shared" ref="M138" si="61">SUM(J138:L138)</f>
        <v>0</v>
      </c>
      <c r="N138" s="107">
        <v>0</v>
      </c>
      <c r="O138" s="5">
        <f t="shared" si="53"/>
        <v>0</v>
      </c>
      <c r="P138" s="5">
        <f t="shared" ref="P138" si="62">H138+O138</f>
        <v>0</v>
      </c>
      <c r="Q138" s="5">
        <f t="shared" ref="Q138" si="63">G138-P138</f>
        <v>20000</v>
      </c>
      <c r="R138" s="250">
        <v>20000</v>
      </c>
      <c r="S138" s="6" t="s">
        <v>217</v>
      </c>
      <c r="T138" s="198"/>
    </row>
    <row r="139" spans="1:20" ht="22.5" customHeight="1">
      <c r="A139" s="68"/>
      <c r="B139" s="68" t="s">
        <v>193</v>
      </c>
      <c r="C139" s="165"/>
      <c r="D139" s="157"/>
      <c r="E139" s="67">
        <f>E6+E7+E8+E9+E10+E11+E12+E13+E14+E15+E16+E17+E18+E20+E21+E22+E23+E24+E25+E26+E27+E28+E29+E30+E34+E35+E36+E37+E38+E39+E40+E41+E42+E43+E44+E45+E46+E47+E48+E49+E50+E51+E52+E53+E54+E55+E56+E57+E58+E59+E60+E61+E62+E63+E64+E65+E66+E67+E68+E80+E81+E82+E83+E84+E85+E86+E87+E88+E89+E90+E91+E92+E93+E96+E97+E98+E99+E100+E101+E102+E103+E104+E105+E106+E107+E108+E109+E110+E111+E112+E113+E114+E115+E116+E117+E118+E119+E120+E121+E122+E123+E124+E125+E126+E127+E128+E129+E130+E131+E132+E133+E134+E135+E136+E137+E138</f>
        <v>19437889.289999999</v>
      </c>
      <c r="F139" s="67">
        <f t="shared" ref="F139:R139" si="64">F6+F7+F8+F9+F10+F11+F12+F13+F14+F15+F16+F17+F18+F20+F21+F22+F23+F24+F25+F26+F27+F28+F29+F30+F34+F35+F36+F37+F38+F39+F40+F41+F42+F43+F44+F45+F46+F47+F48+F49+F50+F51+F52+F53+F54+F55+F56+F57+F58+F59+F60+F61+F62+F63+F64+F65+F66+F67+F68+F80+F81+F82+F83+F84+F85+F86+F87+F88+F89+F90+F91+F92+F93+F96+F97+F98+F99+F100+F101+F102+F103+F104+F105+F106+F107+F108+F109+F110+F111+F112+F113+F114+F115+F116+F117+F118+F119+F120+F121+F122+F123+F124+F125+F126+F127+F128+F129+F130+F131+F132+F133+F134+F135+F136+F137+F138</f>
        <v>10873577.710000001</v>
      </c>
      <c r="G139" s="67">
        <f t="shared" si="64"/>
        <v>19573895.27</v>
      </c>
      <c r="H139" s="67">
        <f t="shared" si="64"/>
        <v>5644020</v>
      </c>
      <c r="I139" s="67">
        <f t="shared" si="64"/>
        <v>13929875.270000003</v>
      </c>
      <c r="J139" s="67">
        <f t="shared" si="64"/>
        <v>240111.76</v>
      </c>
      <c r="K139" s="67">
        <f t="shared" si="64"/>
        <v>472579.68</v>
      </c>
      <c r="L139" s="67">
        <f t="shared" si="64"/>
        <v>53306.62</v>
      </c>
      <c r="M139" s="67">
        <f t="shared" si="64"/>
        <v>765998.06</v>
      </c>
      <c r="N139" s="67">
        <f t="shared" si="64"/>
        <v>1718380.79</v>
      </c>
      <c r="O139" s="67">
        <f t="shared" si="64"/>
        <v>2034378.8499999999</v>
      </c>
      <c r="P139" s="67">
        <f t="shared" si="64"/>
        <v>7678398.8499999996</v>
      </c>
      <c r="Q139" s="67">
        <f t="shared" si="64"/>
        <v>11895496.420000002</v>
      </c>
      <c r="R139" s="67">
        <f t="shared" si="64"/>
        <v>8223362.3299999991</v>
      </c>
      <c r="S139" s="68"/>
    </row>
    <row r="140" spans="1:20">
      <c r="E140" s="32"/>
      <c r="F140" s="32"/>
      <c r="G140" s="32"/>
      <c r="H140" s="32"/>
      <c r="I140" s="32"/>
      <c r="J140" s="32"/>
      <c r="K140" s="32"/>
      <c r="L140" s="32"/>
      <c r="M140" s="32"/>
      <c r="N140" s="32"/>
      <c r="O140" s="32"/>
      <c r="P140" s="32"/>
      <c r="Q140" s="32"/>
      <c r="R140" s="32"/>
    </row>
    <row r="141" spans="1:20">
      <c r="E141" s="32"/>
      <c r="F141" s="32"/>
      <c r="G141" s="32"/>
      <c r="H141" s="32"/>
      <c r="I141" s="32"/>
      <c r="J141" s="32"/>
      <c r="K141" s="32"/>
      <c r="L141" s="32"/>
      <c r="M141" s="32"/>
      <c r="N141" s="32"/>
      <c r="O141" s="32"/>
      <c r="P141" s="32"/>
      <c r="Q141" s="32"/>
      <c r="R141" s="32"/>
    </row>
    <row r="142" spans="1:20" s="104" customFormat="1">
      <c r="A142" s="13"/>
      <c r="B142" s="13"/>
      <c r="C142" s="166"/>
      <c r="D142" s="158"/>
      <c r="E142" s="32"/>
      <c r="F142" s="32"/>
      <c r="G142" s="32"/>
      <c r="H142" s="32"/>
      <c r="I142" s="32"/>
      <c r="J142" s="32"/>
      <c r="K142" s="32"/>
      <c r="L142" s="32"/>
      <c r="M142" s="32"/>
      <c r="N142" s="32"/>
      <c r="O142" s="32"/>
      <c r="P142" s="32"/>
      <c r="Q142" s="32"/>
      <c r="R142" s="32"/>
      <c r="S142" s="13"/>
    </row>
    <row r="143" spans="1:20">
      <c r="E143" s="32"/>
      <c r="F143" s="32"/>
      <c r="G143" s="32"/>
      <c r="H143" s="32"/>
      <c r="I143" s="32"/>
      <c r="J143" s="32"/>
      <c r="K143" s="32"/>
      <c r="L143" s="32"/>
      <c r="M143" s="32"/>
      <c r="N143" s="32"/>
      <c r="O143" s="32"/>
      <c r="P143" s="32"/>
      <c r="Q143" s="32"/>
      <c r="R143" s="32"/>
    </row>
    <row r="144" spans="1:20" s="31" customFormat="1">
      <c r="A144" s="33"/>
      <c r="B144" s="33"/>
      <c r="C144" s="167"/>
      <c r="D144" s="159"/>
      <c r="E144" s="32"/>
      <c r="F144" s="32"/>
      <c r="G144" s="32"/>
      <c r="H144" s="32"/>
      <c r="I144" s="32"/>
      <c r="J144" s="32"/>
      <c r="K144" s="32"/>
      <c r="L144" s="32"/>
      <c r="M144" s="32"/>
      <c r="N144" s="32"/>
      <c r="O144" s="32"/>
      <c r="P144" s="32"/>
      <c r="Q144" s="32"/>
      <c r="R144" s="32"/>
      <c r="S144" s="33"/>
    </row>
    <row r="145" spans="5:18">
      <c r="E145" s="180"/>
      <c r="F145" s="34"/>
      <c r="G145" s="34"/>
      <c r="H145" s="34"/>
      <c r="I145" s="34"/>
      <c r="J145" s="34"/>
      <c r="K145" s="34"/>
      <c r="L145" s="34"/>
      <c r="M145" s="34"/>
      <c r="N145" s="34"/>
      <c r="O145" s="34"/>
      <c r="P145" s="34"/>
      <c r="Q145" s="34"/>
      <c r="R145" s="34"/>
    </row>
    <row r="147" spans="5:18">
      <c r="R147" s="203"/>
    </row>
    <row r="149" spans="5:18">
      <c r="E149" s="32"/>
      <c r="F149" s="32"/>
      <c r="G149" s="32"/>
      <c r="H149" s="32"/>
      <c r="I149" s="32"/>
      <c r="J149" s="32"/>
      <c r="K149" s="32"/>
      <c r="L149" s="32"/>
      <c r="M149" s="32"/>
      <c r="N149" s="32"/>
      <c r="O149" s="32"/>
      <c r="P149" s="203"/>
      <c r="Q149" s="32"/>
      <c r="R149" s="203"/>
    </row>
    <row r="150" spans="5:18">
      <c r="E150" s="32"/>
      <c r="F150" s="32"/>
      <c r="G150" s="32"/>
      <c r="H150" s="32"/>
      <c r="I150" s="32"/>
      <c r="J150" s="32"/>
      <c r="K150" s="32"/>
      <c r="L150" s="32"/>
      <c r="M150" s="32"/>
      <c r="N150" s="32"/>
      <c r="O150" s="32"/>
      <c r="P150" s="203"/>
      <c r="Q150" s="32"/>
      <c r="R150" s="203"/>
    </row>
    <row r="151" spans="5:18">
      <c r="E151" s="32"/>
      <c r="F151" s="32"/>
      <c r="G151" s="32"/>
      <c r="H151" s="32"/>
      <c r="I151" s="32"/>
      <c r="J151" s="32"/>
      <c r="K151" s="32"/>
      <c r="L151" s="32"/>
      <c r="M151" s="32"/>
      <c r="N151" s="32"/>
      <c r="O151" s="32"/>
      <c r="P151" s="203"/>
      <c r="Q151" s="32"/>
      <c r="R151" s="203"/>
    </row>
    <row r="152" spans="5:18">
      <c r="E152" s="32"/>
      <c r="F152" s="32"/>
      <c r="G152" s="32"/>
      <c r="H152" s="32"/>
      <c r="I152" s="32"/>
      <c r="J152" s="32"/>
      <c r="K152" s="32"/>
      <c r="L152" s="32"/>
      <c r="M152" s="32"/>
      <c r="N152" s="32"/>
      <c r="O152" s="32"/>
      <c r="P152" s="203"/>
      <c r="Q152" s="32"/>
      <c r="R152" s="203"/>
    </row>
    <row r="153" spans="5:18">
      <c r="E153" s="32"/>
      <c r="F153" s="32"/>
      <c r="G153" s="32"/>
      <c r="H153" s="32"/>
      <c r="I153" s="32"/>
      <c r="J153" s="32"/>
      <c r="K153" s="32"/>
      <c r="L153" s="32"/>
      <c r="M153" s="32"/>
      <c r="N153" s="32"/>
      <c r="O153" s="32"/>
      <c r="P153" s="203"/>
      <c r="Q153" s="32"/>
      <c r="R153" s="203"/>
    </row>
  </sheetData>
  <autoFilter ref="A4:S145"/>
  <mergeCells count="1">
    <mergeCell ref="A1:S2"/>
  </mergeCells>
  <printOptions horizontalCentered="1"/>
  <pageMargins left="0.11811023622047245" right="0.11811023622047245" top="0.82677165354330717" bottom="0.43307086614173229" header="0.27559055118110237" footer="0.19685039370078741"/>
  <pageSetup paperSize="9" scale="80" orientation="landscape" r:id="rId1"/>
  <headerFooter>
    <oddHeader xml:space="preserve">&amp;LΠΕΡΙΦΕΡΕΙΑ ΝΟΤΙΟΥ ΑΙΓΑΙΟΥ
ΓΕΝΙΚΗ Δ/ΝΣΗ ΑΠΠΥ
Δ/ΝΣΗ ΑΝΑΠΤΥΞΙΑΚΟΥ ΠΡΟΓΡΑΜΜΑΤΙΣΜΟΥ (ΔΙΑΠ)
</oddHeader>
    <oddFooter>&amp;R&amp;10&amp;P/&amp;N</oddFooter>
  </headerFooter>
  <rowBreaks count="1" manualBreakCount="1">
    <brk id="10" max="8" man="1"/>
  </rowBreaks>
</worksheet>
</file>

<file path=xl/worksheets/sheet2.xml><?xml version="1.0" encoding="utf-8"?>
<worksheet xmlns="http://schemas.openxmlformats.org/spreadsheetml/2006/main" xmlns:r="http://schemas.openxmlformats.org/officeDocument/2006/relationships">
  <dimension ref="A2:S26"/>
  <sheetViews>
    <sheetView zoomScaleNormal="100" workbookViewId="0">
      <pane ySplit="4" topLeftCell="A5" activePane="bottomLeft" state="frozen"/>
      <selection pane="bottomLeft" activeCell="H20" sqref="H20"/>
    </sheetView>
  </sheetViews>
  <sheetFormatPr defaultColWidth="9.140625" defaultRowHeight="12.75"/>
  <cols>
    <col min="1" max="1" width="6.42578125" style="18" customWidth="1"/>
    <col min="2" max="2" width="28.42578125" style="18" customWidth="1"/>
    <col min="3" max="3" width="15.85546875" style="170" customWidth="1"/>
    <col min="4" max="4" width="13.140625" style="259" bestFit="1" customWidth="1"/>
    <col min="5" max="5" width="13.85546875" style="18" customWidth="1"/>
    <col min="6" max="6" width="15" style="18" customWidth="1"/>
    <col min="7" max="7" width="20" style="18" bestFit="1" customWidth="1"/>
    <col min="8" max="8" width="17.42578125" style="18" customWidth="1"/>
    <col min="9" max="9" width="18.140625" style="18" bestFit="1" customWidth="1"/>
    <col min="10" max="10" width="20.85546875" style="18" hidden="1" customWidth="1"/>
    <col min="11" max="11" width="22" style="18" hidden="1" customWidth="1"/>
    <col min="12" max="12" width="19.7109375" style="18" hidden="1" customWidth="1"/>
    <col min="13" max="13" width="21.5703125" style="18" hidden="1" customWidth="1"/>
    <col min="14" max="14" width="20.85546875" style="18" hidden="1" customWidth="1"/>
    <col min="15" max="15" width="24.5703125" style="18" hidden="1" customWidth="1"/>
    <col min="16" max="16" width="22" style="18" hidden="1" customWidth="1"/>
    <col min="17" max="17" width="16.5703125" style="18" hidden="1" customWidth="1"/>
    <col min="18" max="18" width="17.28515625" style="18" customWidth="1"/>
    <col min="19" max="19" width="25.42578125" style="260" customWidth="1"/>
    <col min="20" max="16384" width="9.140625" style="18"/>
  </cols>
  <sheetData>
    <row r="2" spans="1:19" ht="13.5" thickBot="1">
      <c r="A2" s="313"/>
      <c r="B2" s="313"/>
      <c r="C2" s="313"/>
      <c r="D2" s="313"/>
      <c r="E2" s="313"/>
      <c r="F2" s="313"/>
      <c r="G2" s="313"/>
      <c r="H2" s="313"/>
      <c r="I2" s="313"/>
      <c r="J2" s="313"/>
      <c r="K2" s="313"/>
      <c r="L2" s="313"/>
      <c r="M2" s="313"/>
      <c r="N2" s="313"/>
      <c r="O2" s="313"/>
      <c r="P2" s="313"/>
      <c r="Q2" s="205"/>
    </row>
    <row r="3" spans="1:19" ht="73.5" customHeight="1" thickTop="1">
      <c r="A3" s="19" t="s">
        <v>0</v>
      </c>
      <c r="B3" s="20" t="s">
        <v>1</v>
      </c>
      <c r="C3" s="20" t="s">
        <v>285</v>
      </c>
      <c r="D3" s="20" t="s">
        <v>280</v>
      </c>
      <c r="E3" s="21" t="s">
        <v>59</v>
      </c>
      <c r="F3" s="22" t="s">
        <v>2</v>
      </c>
      <c r="G3" s="23" t="s">
        <v>60</v>
      </c>
      <c r="H3" s="22" t="s">
        <v>383</v>
      </c>
      <c r="I3" s="23" t="s">
        <v>384</v>
      </c>
      <c r="J3" s="23" t="s">
        <v>508</v>
      </c>
      <c r="K3" s="23" t="s">
        <v>484</v>
      </c>
      <c r="L3" s="23" t="s">
        <v>485</v>
      </c>
      <c r="M3" s="23" t="s">
        <v>486</v>
      </c>
      <c r="N3" s="23" t="s">
        <v>509</v>
      </c>
      <c r="O3" s="23" t="s">
        <v>498</v>
      </c>
      <c r="P3" s="23" t="s">
        <v>499</v>
      </c>
      <c r="Q3" s="23" t="s">
        <v>500</v>
      </c>
      <c r="R3" s="23" t="s">
        <v>483</v>
      </c>
      <c r="S3" s="23" t="s">
        <v>3</v>
      </c>
    </row>
    <row r="4" spans="1:19" s="122" customFormat="1" ht="26.25" customHeight="1">
      <c r="A4" s="273" t="s">
        <v>487</v>
      </c>
      <c r="B4" s="274" t="s">
        <v>488</v>
      </c>
      <c r="C4" s="274" t="s">
        <v>489</v>
      </c>
      <c r="D4" s="274" t="s">
        <v>490</v>
      </c>
      <c r="E4" s="149" t="s">
        <v>491</v>
      </c>
      <c r="F4" s="149" t="s">
        <v>492</v>
      </c>
      <c r="G4" s="275" t="s">
        <v>493</v>
      </c>
      <c r="H4" s="149" t="s">
        <v>494</v>
      </c>
      <c r="I4" s="276" t="s">
        <v>495</v>
      </c>
      <c r="J4" s="276">
        <v>10</v>
      </c>
      <c r="K4" s="276">
        <v>11</v>
      </c>
      <c r="L4" s="276">
        <v>12</v>
      </c>
      <c r="M4" s="276" t="s">
        <v>496</v>
      </c>
      <c r="N4" s="276" t="s">
        <v>497</v>
      </c>
      <c r="O4" s="276">
        <v>9</v>
      </c>
      <c r="P4" s="276" t="s">
        <v>621</v>
      </c>
      <c r="Q4" s="276" t="s">
        <v>622</v>
      </c>
      <c r="R4" s="276">
        <v>10</v>
      </c>
      <c r="S4" s="276">
        <v>11</v>
      </c>
    </row>
    <row r="5" spans="1:19" ht="54.75" customHeight="1">
      <c r="A5" s="24">
        <v>100</v>
      </c>
      <c r="B5" s="25" t="s">
        <v>76</v>
      </c>
      <c r="C5" s="168"/>
      <c r="D5" s="168"/>
      <c r="E5" s="26">
        <f>E25</f>
        <v>4638908.79</v>
      </c>
      <c r="F5" s="26">
        <f t="shared" ref="F5:R5" si="0">F25</f>
        <v>4431081.79</v>
      </c>
      <c r="G5" s="26">
        <f t="shared" si="0"/>
        <v>4638908.79</v>
      </c>
      <c r="H5" s="26">
        <f t="shared" si="0"/>
        <v>3693116.6599999997</v>
      </c>
      <c r="I5" s="26">
        <f t="shared" si="0"/>
        <v>945792.13</v>
      </c>
      <c r="J5" s="26">
        <f>J25</f>
        <v>87779.790000000008</v>
      </c>
      <c r="K5" s="26">
        <f t="shared" si="0"/>
        <v>184355.22999999998</v>
      </c>
      <c r="L5" s="26">
        <f t="shared" si="0"/>
        <v>53306.62</v>
      </c>
      <c r="M5" s="26">
        <f t="shared" si="0"/>
        <v>325441.64</v>
      </c>
      <c r="N5" s="26">
        <f t="shared" si="0"/>
        <v>122537.34</v>
      </c>
      <c r="O5" s="26">
        <f t="shared" si="0"/>
        <v>447978.98000000004</v>
      </c>
      <c r="P5" s="26">
        <f t="shared" si="0"/>
        <v>4141095.6399999997</v>
      </c>
      <c r="Q5" s="26">
        <f t="shared" si="0"/>
        <v>497813.15</v>
      </c>
      <c r="R5" s="26">
        <f t="shared" si="0"/>
        <v>390083.87999999995</v>
      </c>
      <c r="S5" s="262" t="s">
        <v>342</v>
      </c>
    </row>
    <row r="6" spans="1:19" ht="26.25" customHeight="1">
      <c r="A6" s="317" t="s">
        <v>166</v>
      </c>
      <c r="B6" s="318"/>
      <c r="C6" s="318"/>
      <c r="D6" s="318"/>
      <c r="E6" s="318"/>
      <c r="F6" s="318"/>
      <c r="G6" s="318"/>
      <c r="H6" s="318"/>
      <c r="I6" s="318"/>
      <c r="J6" s="318"/>
      <c r="K6" s="318"/>
      <c r="L6" s="318"/>
      <c r="M6" s="318"/>
      <c r="N6" s="318"/>
      <c r="O6" s="318"/>
      <c r="P6" s="318"/>
      <c r="Q6" s="318"/>
      <c r="R6" s="318"/>
      <c r="S6" s="319"/>
    </row>
    <row r="7" spans="1:19" s="1" customFormat="1" ht="72.75" customHeight="1">
      <c r="A7" s="24">
        <v>1</v>
      </c>
      <c r="B7" s="30" t="s">
        <v>77</v>
      </c>
      <c r="C7" s="169" t="s">
        <v>286</v>
      </c>
      <c r="D7" s="169" t="s">
        <v>281</v>
      </c>
      <c r="E7" s="27">
        <v>14844.68</v>
      </c>
      <c r="F7" s="28">
        <v>14844.68</v>
      </c>
      <c r="G7" s="28">
        <v>14844.68</v>
      </c>
      <c r="H7" s="29">
        <v>0</v>
      </c>
      <c r="I7" s="29">
        <f>G7-H7</f>
        <v>14844.68</v>
      </c>
      <c r="J7" s="29">
        <v>0</v>
      </c>
      <c r="K7" s="29">
        <v>14844.68</v>
      </c>
      <c r="L7" s="29">
        <v>0</v>
      </c>
      <c r="M7" s="29">
        <v>14844.68</v>
      </c>
      <c r="N7" s="29">
        <v>0</v>
      </c>
      <c r="O7" s="29">
        <v>14844.68</v>
      </c>
      <c r="P7" s="29">
        <v>14844.68</v>
      </c>
      <c r="Q7" s="29">
        <v>0</v>
      </c>
      <c r="R7" s="253">
        <v>0</v>
      </c>
      <c r="S7" s="262" t="s">
        <v>450</v>
      </c>
    </row>
    <row r="8" spans="1:19" ht="53.25" customHeight="1">
      <c r="A8" s="24">
        <v>3</v>
      </c>
      <c r="B8" s="25" t="s">
        <v>78</v>
      </c>
      <c r="C8" s="168"/>
      <c r="D8" s="168" t="s">
        <v>270</v>
      </c>
      <c r="E8" s="27">
        <v>186000</v>
      </c>
      <c r="F8" s="28">
        <v>186000</v>
      </c>
      <c r="G8" s="27">
        <v>186000</v>
      </c>
      <c r="H8" s="29">
        <v>170350.16999999998</v>
      </c>
      <c r="I8" s="29">
        <f t="shared" ref="I8:I24" si="1">G8-H8</f>
        <v>15649.830000000016</v>
      </c>
      <c r="J8" s="148">
        <v>0</v>
      </c>
      <c r="K8" s="148">
        <v>0</v>
      </c>
      <c r="L8" s="148">
        <v>0</v>
      </c>
      <c r="M8" s="29">
        <v>0</v>
      </c>
      <c r="N8" s="148">
        <v>0</v>
      </c>
      <c r="O8" s="29">
        <v>0</v>
      </c>
      <c r="P8" s="29">
        <v>170350.16999999998</v>
      </c>
      <c r="Q8" s="29">
        <v>15649.830000000016</v>
      </c>
      <c r="R8" s="253">
        <v>15649.83</v>
      </c>
      <c r="S8" s="262" t="s">
        <v>242</v>
      </c>
    </row>
    <row r="9" spans="1:19" s="1" customFormat="1" ht="35.25" customHeight="1">
      <c r="A9" s="24">
        <v>4</v>
      </c>
      <c r="B9" s="30" t="s">
        <v>79</v>
      </c>
      <c r="C9" s="169" t="s">
        <v>286</v>
      </c>
      <c r="D9" s="169" t="s">
        <v>276</v>
      </c>
      <c r="E9" s="27">
        <v>610879.64</v>
      </c>
      <c r="F9" s="28">
        <v>610879.64</v>
      </c>
      <c r="G9" s="27">
        <v>610879.64</v>
      </c>
      <c r="H9" s="29">
        <v>577384.72</v>
      </c>
      <c r="I9" s="29">
        <f t="shared" si="1"/>
        <v>33494.920000000042</v>
      </c>
      <c r="J9" s="148">
        <v>0</v>
      </c>
      <c r="K9" s="148">
        <v>0</v>
      </c>
      <c r="L9" s="148">
        <v>0</v>
      </c>
      <c r="M9" s="29">
        <v>0</v>
      </c>
      <c r="N9" s="148">
        <v>0</v>
      </c>
      <c r="O9" s="29">
        <v>0</v>
      </c>
      <c r="P9" s="29">
        <v>577384.72</v>
      </c>
      <c r="Q9" s="29">
        <v>33494.920000000042</v>
      </c>
      <c r="R9" s="253">
        <v>33494.92</v>
      </c>
      <c r="S9" s="262" t="s">
        <v>579</v>
      </c>
    </row>
    <row r="10" spans="1:19" s="1" customFormat="1" ht="41.25" customHeight="1">
      <c r="A10" s="24">
        <v>5</v>
      </c>
      <c r="B10" s="30" t="s">
        <v>80</v>
      </c>
      <c r="C10" s="169" t="s">
        <v>286</v>
      </c>
      <c r="D10" s="169" t="s">
        <v>276</v>
      </c>
      <c r="E10" s="27">
        <v>197340.79999999999</v>
      </c>
      <c r="F10" s="28">
        <v>197340.79999999999</v>
      </c>
      <c r="G10" s="27">
        <v>197340.79999999999</v>
      </c>
      <c r="H10" s="29">
        <v>192029.43</v>
      </c>
      <c r="I10" s="29">
        <f t="shared" si="1"/>
        <v>5311.3699999999953</v>
      </c>
      <c r="J10" s="148">
        <v>0</v>
      </c>
      <c r="K10" s="148">
        <v>0</v>
      </c>
      <c r="L10" s="148">
        <v>0</v>
      </c>
      <c r="M10" s="29">
        <v>0</v>
      </c>
      <c r="N10" s="148">
        <v>0</v>
      </c>
      <c r="O10" s="29">
        <v>0</v>
      </c>
      <c r="P10" s="29">
        <v>192029.43</v>
      </c>
      <c r="Q10" s="29">
        <v>5311.3699999999953</v>
      </c>
      <c r="R10" s="253">
        <v>5311.37</v>
      </c>
      <c r="S10" s="262" t="s">
        <v>579</v>
      </c>
    </row>
    <row r="11" spans="1:19" s="1" customFormat="1" ht="62.25" customHeight="1">
      <c r="A11" s="24">
        <v>6</v>
      </c>
      <c r="B11" s="30" t="s">
        <v>81</v>
      </c>
      <c r="C11" s="169"/>
      <c r="D11" s="169" t="s">
        <v>266</v>
      </c>
      <c r="E11" s="27">
        <v>46555</v>
      </c>
      <c r="F11" s="28">
        <v>46555</v>
      </c>
      <c r="G11" s="27">
        <v>46555</v>
      </c>
      <c r="H11" s="29">
        <v>40688</v>
      </c>
      <c r="I11" s="29">
        <f t="shared" si="1"/>
        <v>5867</v>
      </c>
      <c r="J11" s="148">
        <v>0</v>
      </c>
      <c r="K11" s="148">
        <v>0</v>
      </c>
      <c r="L11" s="148">
        <v>0</v>
      </c>
      <c r="M11" s="29">
        <v>0</v>
      </c>
      <c r="N11" s="148">
        <v>0</v>
      </c>
      <c r="O11" s="29">
        <v>0</v>
      </c>
      <c r="P11" s="29">
        <v>40688</v>
      </c>
      <c r="Q11" s="29">
        <v>5867</v>
      </c>
      <c r="R11" s="253">
        <v>5867</v>
      </c>
      <c r="S11" s="262" t="s">
        <v>309</v>
      </c>
    </row>
    <row r="12" spans="1:19" s="1" customFormat="1" ht="54.75" customHeight="1">
      <c r="A12" s="24">
        <v>7</v>
      </c>
      <c r="B12" s="25" t="s">
        <v>82</v>
      </c>
      <c r="C12" s="168" t="s">
        <v>286</v>
      </c>
      <c r="D12" s="168" t="s">
        <v>265</v>
      </c>
      <c r="E12" s="27">
        <v>326656</v>
      </c>
      <c r="F12" s="28">
        <v>326656</v>
      </c>
      <c r="G12" s="27">
        <v>326656</v>
      </c>
      <c r="H12" s="29">
        <v>316289.29000000004</v>
      </c>
      <c r="I12" s="29">
        <f t="shared" si="1"/>
        <v>10366.709999999963</v>
      </c>
      <c r="J12" s="148">
        <v>0</v>
      </c>
      <c r="K12" s="148">
        <v>0</v>
      </c>
      <c r="L12" s="148">
        <v>0</v>
      </c>
      <c r="M12" s="29">
        <v>0</v>
      </c>
      <c r="N12" s="148">
        <v>0</v>
      </c>
      <c r="O12" s="29">
        <v>0</v>
      </c>
      <c r="P12" s="29">
        <v>316289.29000000004</v>
      </c>
      <c r="Q12" s="29">
        <v>10366.709999999963</v>
      </c>
      <c r="R12" s="253">
        <v>10366.709999999999</v>
      </c>
      <c r="S12" s="262" t="s">
        <v>296</v>
      </c>
    </row>
    <row r="13" spans="1:19" s="1" customFormat="1" ht="58.5" customHeight="1">
      <c r="A13" s="24">
        <v>9</v>
      </c>
      <c r="B13" s="25" t="s">
        <v>83</v>
      </c>
      <c r="C13" s="168" t="s">
        <v>286</v>
      </c>
      <c r="D13" s="168" t="s">
        <v>282</v>
      </c>
      <c r="E13" s="27">
        <v>74000</v>
      </c>
      <c r="F13" s="28">
        <v>74000</v>
      </c>
      <c r="G13" s="27">
        <v>74000</v>
      </c>
      <c r="H13" s="29">
        <v>69871.13</v>
      </c>
      <c r="I13" s="29">
        <f t="shared" si="1"/>
        <v>4128.8699999999953</v>
      </c>
      <c r="J13" s="148">
        <v>0</v>
      </c>
      <c r="K13" s="148">
        <v>0</v>
      </c>
      <c r="L13" s="148">
        <v>0</v>
      </c>
      <c r="M13" s="29">
        <v>0</v>
      </c>
      <c r="N13" s="148">
        <v>0</v>
      </c>
      <c r="O13" s="29">
        <v>0</v>
      </c>
      <c r="P13" s="29">
        <v>69871.13</v>
      </c>
      <c r="Q13" s="29">
        <v>4128.8699999999953</v>
      </c>
      <c r="R13" s="253">
        <v>4128.87</v>
      </c>
      <c r="S13" s="262" t="s">
        <v>580</v>
      </c>
    </row>
    <row r="14" spans="1:19" s="1" customFormat="1" ht="93.75" customHeight="1">
      <c r="A14" s="24">
        <v>10</v>
      </c>
      <c r="B14" s="25" t="s">
        <v>84</v>
      </c>
      <c r="C14" s="168" t="s">
        <v>286</v>
      </c>
      <c r="D14" s="168" t="s">
        <v>282</v>
      </c>
      <c r="E14" s="27">
        <v>42125.34</v>
      </c>
      <c r="F14" s="28">
        <v>42125.34</v>
      </c>
      <c r="G14" s="27">
        <v>42125.34</v>
      </c>
      <c r="H14" s="29">
        <v>0</v>
      </c>
      <c r="I14" s="29">
        <f t="shared" si="1"/>
        <v>42125.34</v>
      </c>
      <c r="J14" s="148">
        <v>0</v>
      </c>
      <c r="K14" s="148">
        <v>42125.34</v>
      </c>
      <c r="L14" s="148">
        <v>0</v>
      </c>
      <c r="M14" s="29">
        <v>42125.34</v>
      </c>
      <c r="N14" s="148">
        <v>0</v>
      </c>
      <c r="O14" s="29">
        <v>42125.34</v>
      </c>
      <c r="P14" s="29">
        <v>42125.34</v>
      </c>
      <c r="Q14" s="29">
        <v>0</v>
      </c>
      <c r="R14" s="253">
        <v>0</v>
      </c>
      <c r="S14" s="262" t="s">
        <v>450</v>
      </c>
    </row>
    <row r="15" spans="1:19" s="1" customFormat="1" ht="41.25" customHeight="1">
      <c r="A15" s="24">
        <v>12</v>
      </c>
      <c r="B15" s="25" t="s">
        <v>85</v>
      </c>
      <c r="C15" s="168" t="s">
        <v>286</v>
      </c>
      <c r="D15" s="168" t="s">
        <v>267</v>
      </c>
      <c r="E15" s="27">
        <v>196143</v>
      </c>
      <c r="F15" s="28">
        <v>196143</v>
      </c>
      <c r="G15" s="27">
        <v>196143</v>
      </c>
      <c r="H15" s="29">
        <v>187088</v>
      </c>
      <c r="I15" s="29">
        <f t="shared" si="1"/>
        <v>9055</v>
      </c>
      <c r="J15" s="148">
        <v>0</v>
      </c>
      <c r="K15" s="148">
        <v>0</v>
      </c>
      <c r="L15" s="148">
        <v>0</v>
      </c>
      <c r="M15" s="29">
        <v>0</v>
      </c>
      <c r="N15" s="148">
        <v>0</v>
      </c>
      <c r="O15" s="29">
        <v>0</v>
      </c>
      <c r="P15" s="29">
        <v>187088</v>
      </c>
      <c r="Q15" s="29">
        <v>9055</v>
      </c>
      <c r="R15" s="253">
        <v>9055</v>
      </c>
      <c r="S15" s="262" t="s">
        <v>297</v>
      </c>
    </row>
    <row r="16" spans="1:19" s="1" customFormat="1" ht="83.25" customHeight="1">
      <c r="A16" s="24">
        <v>13</v>
      </c>
      <c r="B16" s="25" t="s">
        <v>86</v>
      </c>
      <c r="C16" s="168" t="s">
        <v>286</v>
      </c>
      <c r="D16" s="168" t="s">
        <v>281</v>
      </c>
      <c r="E16" s="27">
        <v>14711.73</v>
      </c>
      <c r="F16" s="28">
        <v>14711.73</v>
      </c>
      <c r="G16" s="27">
        <v>14711.73</v>
      </c>
      <c r="H16" s="29">
        <v>0</v>
      </c>
      <c r="I16" s="29">
        <f t="shared" si="1"/>
        <v>14711.73</v>
      </c>
      <c r="J16" s="148">
        <v>0</v>
      </c>
      <c r="K16" s="148">
        <v>14711.73</v>
      </c>
      <c r="L16" s="148">
        <v>0</v>
      </c>
      <c r="M16" s="29">
        <v>14711.73</v>
      </c>
      <c r="N16" s="148">
        <v>0</v>
      </c>
      <c r="O16" s="29">
        <v>14711.73</v>
      </c>
      <c r="P16" s="29">
        <v>14711.73</v>
      </c>
      <c r="Q16" s="29">
        <v>0</v>
      </c>
      <c r="R16" s="253">
        <v>0</v>
      </c>
      <c r="S16" s="262" t="s">
        <v>450</v>
      </c>
    </row>
    <row r="17" spans="1:19" s="1" customFormat="1" ht="63.75">
      <c r="A17" s="24">
        <v>14</v>
      </c>
      <c r="B17" s="25" t="s">
        <v>87</v>
      </c>
      <c r="C17" s="168" t="s">
        <v>286</v>
      </c>
      <c r="D17" s="168" t="s">
        <v>278</v>
      </c>
      <c r="E17" s="27">
        <v>1037781.35</v>
      </c>
      <c r="F17" s="28">
        <v>1037781.35</v>
      </c>
      <c r="G17" s="27">
        <v>1037781.35</v>
      </c>
      <c r="H17" s="29">
        <v>984474.73</v>
      </c>
      <c r="I17" s="29">
        <f t="shared" si="1"/>
        <v>53306.619999999995</v>
      </c>
      <c r="J17" s="148">
        <v>0</v>
      </c>
      <c r="K17" s="148">
        <v>0</v>
      </c>
      <c r="L17" s="148">
        <v>53306.62</v>
      </c>
      <c r="M17" s="29">
        <v>53306.62</v>
      </c>
      <c r="N17" s="148">
        <v>0</v>
      </c>
      <c r="O17" s="29">
        <v>53306.62</v>
      </c>
      <c r="P17" s="29">
        <v>1037781.35</v>
      </c>
      <c r="Q17" s="29">
        <v>0</v>
      </c>
      <c r="R17" s="253">
        <v>0</v>
      </c>
      <c r="S17" s="262" t="s">
        <v>299</v>
      </c>
    </row>
    <row r="18" spans="1:19" s="1" customFormat="1" ht="43.5" customHeight="1">
      <c r="A18" s="24">
        <v>17</v>
      </c>
      <c r="B18" s="25" t="s">
        <v>88</v>
      </c>
      <c r="C18" s="168" t="s">
        <v>286</v>
      </c>
      <c r="D18" s="168" t="s">
        <v>269</v>
      </c>
      <c r="E18" s="27">
        <v>56037</v>
      </c>
      <c r="F18" s="28">
        <v>56037</v>
      </c>
      <c r="G18" s="27">
        <v>56037</v>
      </c>
      <c r="H18" s="29">
        <v>48916.4</v>
      </c>
      <c r="I18" s="29">
        <f t="shared" si="1"/>
        <v>7120.5999999999985</v>
      </c>
      <c r="J18" s="148">
        <v>0</v>
      </c>
      <c r="K18" s="148">
        <v>0</v>
      </c>
      <c r="L18" s="148">
        <v>0</v>
      </c>
      <c r="M18" s="29">
        <v>0</v>
      </c>
      <c r="N18" s="148">
        <v>0</v>
      </c>
      <c r="O18" s="29">
        <v>0</v>
      </c>
      <c r="P18" s="29">
        <v>48916.4</v>
      </c>
      <c r="Q18" s="29">
        <v>7120.5999999999985</v>
      </c>
      <c r="R18" s="253">
        <v>7120.6</v>
      </c>
      <c r="S18" s="262" t="s">
        <v>416</v>
      </c>
    </row>
    <row r="19" spans="1:19" s="1" customFormat="1" ht="58.5" customHeight="1">
      <c r="A19" s="24">
        <v>21</v>
      </c>
      <c r="B19" s="25" t="s">
        <v>15</v>
      </c>
      <c r="C19" s="168"/>
      <c r="D19" s="168" t="s">
        <v>270</v>
      </c>
      <c r="E19" s="27">
        <v>600000</v>
      </c>
      <c r="F19" s="28">
        <v>400000</v>
      </c>
      <c r="G19" s="27">
        <v>600000</v>
      </c>
      <c r="H19" s="29">
        <v>176435.77</v>
      </c>
      <c r="I19" s="29">
        <f t="shared" si="1"/>
        <v>423564.23</v>
      </c>
      <c r="J19" s="29">
        <v>0</v>
      </c>
      <c r="K19" s="29">
        <v>0</v>
      </c>
      <c r="L19" s="29">
        <v>0</v>
      </c>
      <c r="M19" s="29">
        <v>0</v>
      </c>
      <c r="N19" s="29">
        <v>122537.34</v>
      </c>
      <c r="O19" s="29">
        <v>122537.34</v>
      </c>
      <c r="P19" s="29">
        <v>298973.11</v>
      </c>
      <c r="Q19" s="29">
        <v>301026.89</v>
      </c>
      <c r="R19" s="253">
        <v>201124.62</v>
      </c>
      <c r="S19" s="262" t="s">
        <v>343</v>
      </c>
    </row>
    <row r="20" spans="1:19" s="1" customFormat="1" ht="111.75" customHeight="1">
      <c r="A20" s="24">
        <v>23</v>
      </c>
      <c r="B20" s="25" t="s">
        <v>27</v>
      </c>
      <c r="C20" s="168"/>
      <c r="D20" s="168" t="s">
        <v>270</v>
      </c>
      <c r="E20" s="27">
        <v>275697.36</v>
      </c>
      <c r="F20" s="28">
        <v>275697.36</v>
      </c>
      <c r="G20" s="27">
        <v>275697.36</v>
      </c>
      <c r="H20" s="29">
        <v>177696.88</v>
      </c>
      <c r="I20" s="29">
        <f t="shared" si="1"/>
        <v>98000.479999999981</v>
      </c>
      <c r="J20" s="29">
        <v>0</v>
      </c>
      <c r="K20" s="29">
        <v>98000.48</v>
      </c>
      <c r="L20" s="29">
        <v>0</v>
      </c>
      <c r="M20" s="29">
        <v>98000.48</v>
      </c>
      <c r="N20" s="29">
        <v>0</v>
      </c>
      <c r="O20" s="29">
        <v>98000.48</v>
      </c>
      <c r="P20" s="29">
        <v>275697.36</v>
      </c>
      <c r="Q20" s="29">
        <v>0</v>
      </c>
      <c r="R20" s="253">
        <v>0</v>
      </c>
      <c r="S20" s="262" t="s">
        <v>261</v>
      </c>
    </row>
    <row r="21" spans="1:19" s="186" customFormat="1" ht="64.5" customHeight="1">
      <c r="A21" s="289">
        <v>24</v>
      </c>
      <c r="B21" s="172" t="s">
        <v>50</v>
      </c>
      <c r="C21" s="173"/>
      <c r="D21" s="173" t="s">
        <v>275</v>
      </c>
      <c r="E21" s="174">
        <v>60000</v>
      </c>
      <c r="F21" s="175">
        <v>52173</v>
      </c>
      <c r="G21" s="174">
        <v>60000</v>
      </c>
      <c r="H21" s="176">
        <v>0</v>
      </c>
      <c r="I21" s="176">
        <f t="shared" si="1"/>
        <v>60000</v>
      </c>
      <c r="J21" s="176">
        <v>45079.15</v>
      </c>
      <c r="K21" s="176">
        <v>0</v>
      </c>
      <c r="L21" s="176">
        <v>0</v>
      </c>
      <c r="M21" s="176">
        <v>45079.15</v>
      </c>
      <c r="N21" s="176">
        <v>0</v>
      </c>
      <c r="O21" s="176">
        <v>45079.15</v>
      </c>
      <c r="P21" s="176">
        <v>45079.15</v>
      </c>
      <c r="Q21" s="176">
        <v>14920.849999999999</v>
      </c>
      <c r="R21" s="255">
        <v>7093.85</v>
      </c>
      <c r="S21" s="177" t="s">
        <v>58</v>
      </c>
    </row>
    <row r="22" spans="1:19" s="1" customFormat="1" ht="41.25" customHeight="1">
      <c r="A22" s="24" t="s">
        <v>417</v>
      </c>
      <c r="B22" s="25" t="s">
        <v>51</v>
      </c>
      <c r="C22" s="168" t="s">
        <v>286</v>
      </c>
      <c r="D22" s="168" t="s">
        <v>275</v>
      </c>
      <c r="E22" s="27">
        <v>52173</v>
      </c>
      <c r="F22" s="28">
        <v>52173</v>
      </c>
      <c r="G22" s="27">
        <v>52173</v>
      </c>
      <c r="H22" s="29">
        <v>0</v>
      </c>
      <c r="I22" s="29">
        <f t="shared" si="1"/>
        <v>52173</v>
      </c>
      <c r="J22" s="29">
        <v>45079.15</v>
      </c>
      <c r="K22" s="29">
        <v>0</v>
      </c>
      <c r="L22" s="29">
        <v>0</v>
      </c>
      <c r="M22" s="29">
        <v>45079.15</v>
      </c>
      <c r="N22" s="29">
        <v>0</v>
      </c>
      <c r="O22" s="29">
        <v>45079.15</v>
      </c>
      <c r="P22" s="29">
        <v>45079.15</v>
      </c>
      <c r="Q22" s="29">
        <v>7093.8499999999985</v>
      </c>
      <c r="R22" s="253">
        <v>7093.85</v>
      </c>
      <c r="S22" s="262" t="s">
        <v>296</v>
      </c>
    </row>
    <row r="23" spans="1:19" s="1" customFormat="1" ht="66.75" customHeight="1">
      <c r="A23" s="24">
        <v>26</v>
      </c>
      <c r="B23" s="25" t="s">
        <v>65</v>
      </c>
      <c r="C23" s="168" t="s">
        <v>286</v>
      </c>
      <c r="D23" s="168" t="s">
        <v>263</v>
      </c>
      <c r="E23" s="27">
        <v>14673</v>
      </c>
      <c r="F23" s="28">
        <v>14673</v>
      </c>
      <c r="G23" s="27">
        <v>14673</v>
      </c>
      <c r="H23" s="29">
        <v>0</v>
      </c>
      <c r="I23" s="29">
        <f t="shared" si="1"/>
        <v>14673</v>
      </c>
      <c r="J23" s="29">
        <v>0</v>
      </c>
      <c r="K23" s="29">
        <v>14673</v>
      </c>
      <c r="L23" s="29">
        <v>0</v>
      </c>
      <c r="M23" s="29">
        <v>14673</v>
      </c>
      <c r="N23" s="29">
        <v>0</v>
      </c>
      <c r="O23" s="29">
        <v>14673</v>
      </c>
      <c r="P23" s="29">
        <v>14673</v>
      </c>
      <c r="Q23" s="29">
        <v>0</v>
      </c>
      <c r="R23" s="254">
        <v>0</v>
      </c>
      <c r="S23" s="262" t="s">
        <v>291</v>
      </c>
    </row>
    <row r="24" spans="1:19" s="1" customFormat="1" ht="58.5" customHeight="1">
      <c r="A24" s="178">
        <v>27</v>
      </c>
      <c r="B24" s="25" t="s">
        <v>72</v>
      </c>
      <c r="C24" s="168" t="s">
        <v>286</v>
      </c>
      <c r="D24" s="168" t="s">
        <v>269</v>
      </c>
      <c r="E24" s="27">
        <v>885463.89</v>
      </c>
      <c r="F24" s="28">
        <v>885463.89</v>
      </c>
      <c r="G24" s="27">
        <v>885463.89</v>
      </c>
      <c r="H24" s="29">
        <v>751892.14</v>
      </c>
      <c r="I24" s="29">
        <f t="shared" si="1"/>
        <v>133571.75</v>
      </c>
      <c r="J24" s="29">
        <v>42700.639999999999</v>
      </c>
      <c r="K24" s="29">
        <v>0</v>
      </c>
      <c r="L24" s="29">
        <v>0</v>
      </c>
      <c r="M24" s="29">
        <v>42700.639999999999</v>
      </c>
      <c r="N24" s="29">
        <v>0</v>
      </c>
      <c r="O24" s="29">
        <v>42700.639999999999</v>
      </c>
      <c r="P24" s="29">
        <v>794592.78</v>
      </c>
      <c r="Q24" s="29">
        <v>90871.109999999986</v>
      </c>
      <c r="R24" s="254">
        <v>90871.11</v>
      </c>
      <c r="S24" s="262" t="s">
        <v>581</v>
      </c>
    </row>
    <row r="25" spans="1:19" s="260" customFormat="1" ht="24" customHeight="1" thickBot="1">
      <c r="A25" s="314" t="s">
        <v>191</v>
      </c>
      <c r="B25" s="315"/>
      <c r="C25" s="315"/>
      <c r="D25" s="316"/>
      <c r="E25" s="286">
        <f>SUM(E7:E21)+E23+E24</f>
        <v>4638908.79</v>
      </c>
      <c r="F25" s="286">
        <f t="shared" ref="F25:R25" si="2">SUM(F7:F21)+F23+F24</f>
        <v>4431081.79</v>
      </c>
      <c r="G25" s="286">
        <f t="shared" si="2"/>
        <v>4638908.79</v>
      </c>
      <c r="H25" s="286">
        <f t="shared" si="2"/>
        <v>3693116.6599999997</v>
      </c>
      <c r="I25" s="286">
        <f t="shared" si="2"/>
        <v>945792.13</v>
      </c>
      <c r="J25" s="286">
        <f t="shared" si="2"/>
        <v>87779.790000000008</v>
      </c>
      <c r="K25" s="286">
        <f t="shared" si="2"/>
        <v>184355.22999999998</v>
      </c>
      <c r="L25" s="286">
        <f t="shared" si="2"/>
        <v>53306.62</v>
      </c>
      <c r="M25" s="286">
        <f t="shared" si="2"/>
        <v>325441.64</v>
      </c>
      <c r="N25" s="286">
        <f t="shared" si="2"/>
        <v>122537.34</v>
      </c>
      <c r="O25" s="286">
        <f t="shared" si="2"/>
        <v>447978.98000000004</v>
      </c>
      <c r="P25" s="286">
        <f t="shared" si="2"/>
        <v>4141095.6399999997</v>
      </c>
      <c r="Q25" s="286">
        <f t="shared" si="2"/>
        <v>497813.15</v>
      </c>
      <c r="R25" s="286">
        <f t="shared" si="2"/>
        <v>390083.87999999995</v>
      </c>
      <c r="S25" s="261"/>
    </row>
    <row r="26" spans="1:19" ht="13.5" thickTop="1"/>
  </sheetData>
  <autoFilter ref="A3:S25"/>
  <mergeCells count="3">
    <mergeCell ref="A2:P2"/>
    <mergeCell ref="A25:D25"/>
    <mergeCell ref="A6:S6"/>
  </mergeCells>
  <pageMargins left="0.35433070866141736" right="0.23622047244094491" top="0.35433070866141736" bottom="0.43307086614173229" header="0.15748031496062992" footer="0.31496062992125984"/>
  <pageSetup paperSize="9" scale="73" orientation="landscape" r:id="rId1"/>
  <headerFooter>
    <oddFooter>&amp;R&amp;10&amp;P/&amp;N</oddFooter>
  </headerFooter>
  <colBreaks count="1" manualBreakCount="1">
    <brk id="19" max="1048575" man="1"/>
  </colBreaks>
</worksheet>
</file>

<file path=xl/worksheets/sheet3.xml><?xml version="1.0" encoding="utf-8"?>
<worksheet xmlns="http://schemas.openxmlformats.org/spreadsheetml/2006/main" xmlns:r="http://schemas.openxmlformats.org/officeDocument/2006/relationships">
  <dimension ref="A2:S99"/>
  <sheetViews>
    <sheetView zoomScaleNormal="100" workbookViewId="0">
      <pane ySplit="5" topLeftCell="A93" activePane="bottomLeft" state="frozen"/>
      <selection pane="bottomLeft" activeCell="R99" sqref="R99"/>
    </sheetView>
  </sheetViews>
  <sheetFormatPr defaultColWidth="9.140625" defaultRowHeight="12.75"/>
  <cols>
    <col min="1" max="1" width="5" style="18" customWidth="1"/>
    <col min="2" max="2" width="5.7109375" style="49" customWidth="1"/>
    <col min="3" max="3" width="21.5703125" style="18" customWidth="1"/>
    <col min="4" max="4" width="13" style="170" customWidth="1"/>
    <col min="5" max="5" width="13.5703125" style="18" customWidth="1"/>
    <col min="6" max="6" width="13.85546875" style="87" customWidth="1"/>
    <col min="7" max="7" width="14.28515625" style="18" customWidth="1"/>
    <col min="8" max="8" width="16.140625" style="18" bestFit="1" customWidth="1"/>
    <col min="9" max="9" width="16.28515625" style="18" bestFit="1" customWidth="1"/>
    <col min="10" max="10" width="18.85546875" style="18" hidden="1" customWidth="1"/>
    <col min="11" max="11" width="18.42578125" style="18" hidden="1" customWidth="1"/>
    <col min="12" max="12" width="18" style="18" hidden="1" customWidth="1"/>
    <col min="13" max="13" width="18.85546875" style="18" hidden="1" customWidth="1"/>
    <col min="14" max="14" width="18.5703125" style="18" hidden="1" customWidth="1"/>
    <col min="15" max="16" width="16.140625" style="18" hidden="1" customWidth="1"/>
    <col min="17" max="17" width="17.28515625" style="18" hidden="1" customWidth="1"/>
    <col min="18" max="18" width="18" style="18" bestFit="1" customWidth="1"/>
    <col min="19" max="19" width="19.7109375" style="18" customWidth="1"/>
    <col min="20" max="16384" width="9.140625" style="18"/>
  </cols>
  <sheetData>
    <row r="2" spans="1:19" ht="12.75" customHeight="1">
      <c r="A2" s="320" t="s">
        <v>592</v>
      </c>
      <c r="B2" s="321"/>
      <c r="C2" s="321"/>
      <c r="D2" s="321"/>
      <c r="E2" s="321"/>
      <c r="F2" s="321"/>
      <c r="G2" s="321"/>
      <c r="H2" s="321"/>
      <c r="I2" s="321"/>
      <c r="J2" s="321"/>
      <c r="K2" s="321"/>
      <c r="L2" s="321"/>
      <c r="M2" s="321"/>
      <c r="N2" s="321"/>
      <c r="O2" s="321"/>
      <c r="P2" s="321"/>
      <c r="Q2" s="321"/>
      <c r="R2" s="321"/>
      <c r="S2" s="322"/>
    </row>
    <row r="3" spans="1:19" ht="13.5" customHeight="1">
      <c r="A3" s="88"/>
      <c r="B3" s="89"/>
      <c r="C3" s="89"/>
      <c r="D3" s="233"/>
      <c r="E3" s="89"/>
      <c r="F3" s="89"/>
      <c r="G3" s="89"/>
      <c r="H3" s="89"/>
      <c r="I3" s="89"/>
      <c r="J3" s="89"/>
      <c r="K3" s="89"/>
      <c r="L3" s="89"/>
      <c r="M3" s="89"/>
      <c r="N3" s="89"/>
      <c r="O3" s="89"/>
      <c r="P3" s="89"/>
      <c r="Q3" s="89"/>
      <c r="R3" s="89"/>
    </row>
    <row r="4" spans="1:19" ht="51">
      <c r="A4" s="81" t="s">
        <v>0</v>
      </c>
      <c r="B4" s="82" t="s">
        <v>167</v>
      </c>
      <c r="C4" s="83" t="s">
        <v>1</v>
      </c>
      <c r="D4" s="83" t="s">
        <v>429</v>
      </c>
      <c r="E4" s="84" t="s">
        <v>59</v>
      </c>
      <c r="F4" s="85" t="s">
        <v>2</v>
      </c>
      <c r="G4" s="86" t="s">
        <v>60</v>
      </c>
      <c r="H4" s="86" t="s">
        <v>383</v>
      </c>
      <c r="I4" s="86" t="s">
        <v>384</v>
      </c>
      <c r="J4" s="86" t="s">
        <v>508</v>
      </c>
      <c r="K4" s="86" t="s">
        <v>484</v>
      </c>
      <c r="L4" s="86" t="s">
        <v>485</v>
      </c>
      <c r="M4" s="86" t="s">
        <v>486</v>
      </c>
      <c r="N4" s="86" t="s">
        <v>509</v>
      </c>
      <c r="O4" s="86" t="s">
        <v>498</v>
      </c>
      <c r="P4" s="86" t="s">
        <v>499</v>
      </c>
      <c r="Q4" s="86" t="s">
        <v>500</v>
      </c>
      <c r="R4" s="86" t="s">
        <v>483</v>
      </c>
      <c r="S4" s="294" t="s">
        <v>3</v>
      </c>
    </row>
    <row r="5" spans="1:19" s="122" customFormat="1">
      <c r="A5" s="117" t="s">
        <v>487</v>
      </c>
      <c r="B5" s="118" t="s">
        <v>488</v>
      </c>
      <c r="C5" s="118" t="s">
        <v>489</v>
      </c>
      <c r="D5" s="118" t="s">
        <v>490</v>
      </c>
      <c r="E5" s="119" t="s">
        <v>491</v>
      </c>
      <c r="F5" s="119" t="s">
        <v>492</v>
      </c>
      <c r="G5" s="120" t="s">
        <v>493</v>
      </c>
      <c r="H5" s="119" t="s">
        <v>494</v>
      </c>
      <c r="I5" s="119" t="s">
        <v>495</v>
      </c>
      <c r="J5" s="119">
        <v>10</v>
      </c>
      <c r="K5" s="119">
        <v>11</v>
      </c>
      <c r="L5" s="119">
        <v>12</v>
      </c>
      <c r="M5" s="119" t="s">
        <v>496</v>
      </c>
      <c r="N5" s="119" t="s">
        <v>497</v>
      </c>
      <c r="O5" s="119" t="s">
        <v>503</v>
      </c>
      <c r="P5" s="119" t="s">
        <v>621</v>
      </c>
      <c r="Q5" s="119" t="s">
        <v>622</v>
      </c>
      <c r="R5" s="119" t="s">
        <v>504</v>
      </c>
      <c r="S5" s="119" t="s">
        <v>505</v>
      </c>
    </row>
    <row r="6" spans="1:19" s="290" customFormat="1" ht="87" customHeight="1">
      <c r="A6" s="36">
        <v>1</v>
      </c>
      <c r="B6" s="37" t="s">
        <v>168</v>
      </c>
      <c r="C6" s="38" t="s">
        <v>89</v>
      </c>
      <c r="D6" s="234" t="s">
        <v>270</v>
      </c>
      <c r="E6" s="45">
        <f t="shared" ref="E6:H6" si="0">SUM(E7:E23)</f>
        <v>1310022</v>
      </c>
      <c r="F6" s="45">
        <f t="shared" si="0"/>
        <v>1263115.0699999998</v>
      </c>
      <c r="G6" s="45">
        <f t="shared" si="0"/>
        <v>1310022</v>
      </c>
      <c r="H6" s="45">
        <f t="shared" si="0"/>
        <v>889685.67999999993</v>
      </c>
      <c r="I6" s="45">
        <f>G6-H6</f>
        <v>420336.32000000007</v>
      </c>
      <c r="J6" s="45">
        <f t="shared" ref="J6:N6" si="1">SUM(J7:J23)</f>
        <v>42804.95</v>
      </c>
      <c r="K6" s="45">
        <f t="shared" si="1"/>
        <v>0</v>
      </c>
      <c r="L6" s="45">
        <f t="shared" si="1"/>
        <v>0</v>
      </c>
      <c r="M6" s="45">
        <f>SUM(J6:L6)</f>
        <v>42804.95</v>
      </c>
      <c r="N6" s="45">
        <f t="shared" si="1"/>
        <v>30397.42</v>
      </c>
      <c r="O6" s="45">
        <f>M6+N6</f>
        <v>73202.37</v>
      </c>
      <c r="P6" s="45">
        <f>H6+O6</f>
        <v>962888.04999999993</v>
      </c>
      <c r="Q6" s="45">
        <f>G6-P6</f>
        <v>347133.95000000007</v>
      </c>
      <c r="R6" s="45">
        <f t="shared" ref="R6" si="2">SUM(R7:R23)</f>
        <v>253739.37</v>
      </c>
      <c r="S6" s="226" t="s">
        <v>58</v>
      </c>
    </row>
    <row r="7" spans="1:19" ht="68.25" customHeight="1">
      <c r="A7" s="39">
        <v>1.1000000000000001</v>
      </c>
      <c r="B7" s="40" t="s">
        <v>168</v>
      </c>
      <c r="C7" s="41" t="s">
        <v>90</v>
      </c>
      <c r="D7" s="235" t="s">
        <v>269</v>
      </c>
      <c r="E7" s="47">
        <v>200000</v>
      </c>
      <c r="F7" s="181">
        <v>198274.55</v>
      </c>
      <c r="G7" s="47">
        <v>200000</v>
      </c>
      <c r="H7" s="47">
        <v>183395.68</v>
      </c>
      <c r="I7" s="47">
        <f>G7-H7</f>
        <v>16604.320000000007</v>
      </c>
      <c r="J7" s="48">
        <v>2697.43</v>
      </c>
      <c r="K7" s="48">
        <v>0</v>
      </c>
      <c r="L7" s="48">
        <v>0</v>
      </c>
      <c r="M7" s="47">
        <f t="shared" ref="M7:M65" si="3">SUM(J7:L7)</f>
        <v>2697.43</v>
      </c>
      <c r="N7" s="47">
        <v>0</v>
      </c>
      <c r="O7" s="47">
        <f t="shared" ref="O7:O65" si="4">M7+N7</f>
        <v>2697.43</v>
      </c>
      <c r="P7" s="47">
        <f t="shared" ref="P7:P65" si="5">H7+O7</f>
        <v>186093.11</v>
      </c>
      <c r="Q7" s="47">
        <f t="shared" ref="Q7:Q65" si="6">G7-P7</f>
        <v>13906.890000000014</v>
      </c>
      <c r="R7" s="48">
        <v>0</v>
      </c>
      <c r="S7" s="187" t="s">
        <v>407</v>
      </c>
    </row>
    <row r="8" spans="1:19" ht="71.25" customHeight="1">
      <c r="A8" s="39">
        <v>1.2</v>
      </c>
      <c r="B8" s="40" t="s">
        <v>168</v>
      </c>
      <c r="C8" s="41" t="s">
        <v>91</v>
      </c>
      <c r="D8" s="235" t="s">
        <v>279</v>
      </c>
      <c r="E8" s="47">
        <v>70000</v>
      </c>
      <c r="F8" s="181">
        <v>69300</v>
      </c>
      <c r="G8" s="47">
        <v>70000</v>
      </c>
      <c r="H8" s="47">
        <v>27837.62</v>
      </c>
      <c r="I8" s="47">
        <f t="shared" ref="I8:I65" si="7">G8-H8</f>
        <v>42162.380000000005</v>
      </c>
      <c r="J8" s="48">
        <v>0</v>
      </c>
      <c r="K8" s="48">
        <v>0</v>
      </c>
      <c r="L8" s="48">
        <v>0</v>
      </c>
      <c r="M8" s="47">
        <f t="shared" si="3"/>
        <v>0</v>
      </c>
      <c r="N8" s="47">
        <v>0</v>
      </c>
      <c r="O8" s="47">
        <f t="shared" si="4"/>
        <v>0</v>
      </c>
      <c r="P8" s="47">
        <f t="shared" si="5"/>
        <v>27837.62</v>
      </c>
      <c r="Q8" s="47">
        <f t="shared" si="6"/>
        <v>42162.380000000005</v>
      </c>
      <c r="R8" s="48">
        <v>32162.38</v>
      </c>
      <c r="S8" s="187" t="s">
        <v>328</v>
      </c>
    </row>
    <row r="9" spans="1:19" ht="72.75" customHeight="1">
      <c r="A9" s="39">
        <v>1.3</v>
      </c>
      <c r="B9" s="40" t="s">
        <v>168</v>
      </c>
      <c r="C9" s="41" t="s">
        <v>92</v>
      </c>
      <c r="D9" s="235" t="s">
        <v>273</v>
      </c>
      <c r="E9" s="47">
        <v>80000</v>
      </c>
      <c r="F9" s="181">
        <v>79436.62</v>
      </c>
      <c r="G9" s="47">
        <v>80000</v>
      </c>
      <c r="H9" s="47">
        <v>78342.61</v>
      </c>
      <c r="I9" s="47">
        <f t="shared" si="7"/>
        <v>1657.3899999999994</v>
      </c>
      <c r="J9" s="48">
        <v>0</v>
      </c>
      <c r="K9" s="48">
        <v>0</v>
      </c>
      <c r="L9" s="48">
        <v>0</v>
      </c>
      <c r="M9" s="47">
        <f t="shared" si="3"/>
        <v>0</v>
      </c>
      <c r="N9" s="47">
        <v>0</v>
      </c>
      <c r="O9" s="47">
        <f t="shared" si="4"/>
        <v>0</v>
      </c>
      <c r="P9" s="47">
        <f t="shared" si="5"/>
        <v>78342.61</v>
      </c>
      <c r="Q9" s="47">
        <f t="shared" si="6"/>
        <v>1657.3899999999994</v>
      </c>
      <c r="R9" s="48">
        <v>0</v>
      </c>
      <c r="S9" s="187" t="s">
        <v>583</v>
      </c>
    </row>
    <row r="10" spans="1:19" ht="67.5" customHeight="1">
      <c r="A10" s="39">
        <v>1.4</v>
      </c>
      <c r="B10" s="40" t="s">
        <v>168</v>
      </c>
      <c r="C10" s="41" t="s">
        <v>93</v>
      </c>
      <c r="D10" s="235" t="s">
        <v>281</v>
      </c>
      <c r="E10" s="47">
        <v>40000</v>
      </c>
      <c r="F10" s="181">
        <v>39727.800000000003</v>
      </c>
      <c r="G10" s="47">
        <v>40000</v>
      </c>
      <c r="H10" s="47">
        <v>38382</v>
      </c>
      <c r="I10" s="47">
        <f t="shared" si="7"/>
        <v>1618</v>
      </c>
      <c r="J10" s="48">
        <v>292.24</v>
      </c>
      <c r="K10" s="48">
        <v>0</v>
      </c>
      <c r="L10" s="48">
        <v>0</v>
      </c>
      <c r="M10" s="47">
        <f t="shared" si="3"/>
        <v>292.24</v>
      </c>
      <c r="N10" s="47">
        <v>0</v>
      </c>
      <c r="O10" s="47">
        <f t="shared" si="4"/>
        <v>292.24</v>
      </c>
      <c r="P10" s="47">
        <f t="shared" si="5"/>
        <v>38674.239999999998</v>
      </c>
      <c r="Q10" s="47">
        <f t="shared" si="6"/>
        <v>1325.760000000002</v>
      </c>
      <c r="R10" s="48">
        <v>0</v>
      </c>
      <c r="S10" s="187" t="s">
        <v>328</v>
      </c>
    </row>
    <row r="11" spans="1:19" ht="75.75" customHeight="1">
      <c r="A11" s="39">
        <v>1.5</v>
      </c>
      <c r="B11" s="40" t="s">
        <v>168</v>
      </c>
      <c r="C11" s="41" t="s">
        <v>94</v>
      </c>
      <c r="D11" s="235" t="s">
        <v>268</v>
      </c>
      <c r="E11" s="47">
        <v>100000</v>
      </c>
      <c r="F11" s="181">
        <v>98344.07</v>
      </c>
      <c r="G11" s="47">
        <v>100000</v>
      </c>
      <c r="H11" s="47">
        <v>94022.09</v>
      </c>
      <c r="I11" s="47">
        <f t="shared" si="7"/>
        <v>5977.9100000000035</v>
      </c>
      <c r="J11" s="48">
        <v>0</v>
      </c>
      <c r="K11" s="48">
        <v>0</v>
      </c>
      <c r="L11" s="48">
        <v>0</v>
      </c>
      <c r="M11" s="47">
        <f t="shared" si="3"/>
        <v>0</v>
      </c>
      <c r="N11" s="47">
        <v>0</v>
      </c>
      <c r="O11" s="47">
        <f t="shared" si="4"/>
        <v>0</v>
      </c>
      <c r="P11" s="47">
        <f t="shared" si="5"/>
        <v>94022.09</v>
      </c>
      <c r="Q11" s="47">
        <f t="shared" si="6"/>
        <v>5977.9100000000035</v>
      </c>
      <c r="R11" s="48">
        <v>0</v>
      </c>
      <c r="S11" s="187" t="s">
        <v>328</v>
      </c>
    </row>
    <row r="12" spans="1:19" ht="72" customHeight="1">
      <c r="A12" s="39">
        <v>1.6</v>
      </c>
      <c r="B12" s="40" t="s">
        <v>168</v>
      </c>
      <c r="C12" s="41" t="s">
        <v>95</v>
      </c>
      <c r="D12" s="235" t="s">
        <v>277</v>
      </c>
      <c r="E12" s="47">
        <v>80000</v>
      </c>
      <c r="F12" s="181">
        <v>78685.91</v>
      </c>
      <c r="G12" s="47">
        <v>80000</v>
      </c>
      <c r="H12" s="47">
        <v>69970.5</v>
      </c>
      <c r="I12" s="47">
        <f t="shared" si="7"/>
        <v>10029.5</v>
      </c>
      <c r="J12" s="48">
        <v>0</v>
      </c>
      <c r="K12" s="48">
        <v>0</v>
      </c>
      <c r="L12" s="48">
        <v>0</v>
      </c>
      <c r="M12" s="47">
        <f t="shared" si="3"/>
        <v>0</v>
      </c>
      <c r="N12" s="47">
        <v>0</v>
      </c>
      <c r="O12" s="47">
        <f t="shared" si="4"/>
        <v>0</v>
      </c>
      <c r="P12" s="47">
        <f t="shared" si="5"/>
        <v>69970.5</v>
      </c>
      <c r="Q12" s="47">
        <f t="shared" si="6"/>
        <v>10029.5</v>
      </c>
      <c r="R12" s="48">
        <v>10029.5</v>
      </c>
      <c r="S12" s="187" t="s">
        <v>328</v>
      </c>
    </row>
    <row r="13" spans="1:19" ht="63.75">
      <c r="A13" s="39">
        <v>1.7</v>
      </c>
      <c r="B13" s="40" t="s">
        <v>168</v>
      </c>
      <c r="C13" s="41" t="s">
        <v>96</v>
      </c>
      <c r="D13" s="235" t="s">
        <v>267</v>
      </c>
      <c r="E13" s="47">
        <v>100000</v>
      </c>
      <c r="F13" s="181">
        <v>99304.75</v>
      </c>
      <c r="G13" s="47">
        <v>100000</v>
      </c>
      <c r="H13" s="47">
        <v>57120.98</v>
      </c>
      <c r="I13" s="47">
        <f t="shared" si="7"/>
        <v>42879.02</v>
      </c>
      <c r="J13" s="48">
        <v>27011.33</v>
      </c>
      <c r="K13" s="48">
        <v>0</v>
      </c>
      <c r="L13" s="48">
        <v>0</v>
      </c>
      <c r="M13" s="47">
        <f t="shared" si="3"/>
        <v>27011.33</v>
      </c>
      <c r="N13" s="47">
        <v>0</v>
      </c>
      <c r="O13" s="47">
        <f t="shared" si="4"/>
        <v>27011.33</v>
      </c>
      <c r="P13" s="47">
        <f t="shared" si="5"/>
        <v>84132.31</v>
      </c>
      <c r="Q13" s="47">
        <f t="shared" si="6"/>
        <v>15867.690000000002</v>
      </c>
      <c r="R13" s="48">
        <f>15867.69-6331.82</f>
        <v>9535.8700000000008</v>
      </c>
      <c r="S13" s="187" t="s">
        <v>328</v>
      </c>
    </row>
    <row r="14" spans="1:19" ht="63.75">
      <c r="A14" s="39">
        <v>1.8</v>
      </c>
      <c r="B14" s="40" t="s">
        <v>168</v>
      </c>
      <c r="C14" s="41" t="s">
        <v>97</v>
      </c>
      <c r="D14" s="235" t="s">
        <v>283</v>
      </c>
      <c r="E14" s="47">
        <v>40000</v>
      </c>
      <c r="F14" s="181">
        <v>39727.800000000003</v>
      </c>
      <c r="G14" s="47">
        <v>40000</v>
      </c>
      <c r="H14" s="47">
        <v>35344.5</v>
      </c>
      <c r="I14" s="47">
        <f t="shared" si="7"/>
        <v>4655.5</v>
      </c>
      <c r="J14" s="48">
        <v>0</v>
      </c>
      <c r="K14" s="48">
        <v>0</v>
      </c>
      <c r="L14" s="48">
        <v>0</v>
      </c>
      <c r="M14" s="47">
        <f t="shared" si="3"/>
        <v>0</v>
      </c>
      <c r="N14" s="47">
        <v>0</v>
      </c>
      <c r="O14" s="47">
        <f t="shared" si="4"/>
        <v>0</v>
      </c>
      <c r="P14" s="47">
        <f t="shared" si="5"/>
        <v>35344.5</v>
      </c>
      <c r="Q14" s="47">
        <f t="shared" si="6"/>
        <v>4655.5</v>
      </c>
      <c r="R14" s="48">
        <v>0</v>
      </c>
      <c r="S14" s="187" t="s">
        <v>328</v>
      </c>
    </row>
    <row r="15" spans="1:19" ht="69" customHeight="1">
      <c r="A15" s="39">
        <v>1.9</v>
      </c>
      <c r="B15" s="40" t="s">
        <v>168</v>
      </c>
      <c r="C15" s="41" t="s">
        <v>98</v>
      </c>
      <c r="D15" s="235" t="s">
        <v>276</v>
      </c>
      <c r="E15" s="47">
        <v>100000</v>
      </c>
      <c r="F15" s="181">
        <v>99147.46</v>
      </c>
      <c r="G15" s="47">
        <v>100000</v>
      </c>
      <c r="H15" s="47">
        <v>95684.329999999987</v>
      </c>
      <c r="I15" s="47">
        <f t="shared" si="7"/>
        <v>4315.6700000000128</v>
      </c>
      <c r="J15" s="48">
        <v>0</v>
      </c>
      <c r="K15" s="48">
        <v>0</v>
      </c>
      <c r="L15" s="48">
        <v>0</v>
      </c>
      <c r="M15" s="47">
        <f t="shared" si="3"/>
        <v>0</v>
      </c>
      <c r="N15" s="47">
        <v>0</v>
      </c>
      <c r="O15" s="47">
        <f t="shared" si="4"/>
        <v>0</v>
      </c>
      <c r="P15" s="47">
        <f t="shared" si="5"/>
        <v>95684.329999999987</v>
      </c>
      <c r="Q15" s="47">
        <f t="shared" si="6"/>
        <v>4315.6700000000128</v>
      </c>
      <c r="R15" s="48">
        <v>4315.67</v>
      </c>
      <c r="S15" s="187" t="s">
        <v>328</v>
      </c>
    </row>
    <row r="16" spans="1:19" ht="71.25" customHeight="1">
      <c r="A16" s="39">
        <v>1.1000000000000001</v>
      </c>
      <c r="B16" s="40" t="s">
        <v>168</v>
      </c>
      <c r="C16" s="41" t="s">
        <v>99</v>
      </c>
      <c r="D16" s="235" t="s">
        <v>348</v>
      </c>
      <c r="E16" s="47">
        <v>45000</v>
      </c>
      <c r="F16" s="181">
        <v>44787.59</v>
      </c>
      <c r="G16" s="47">
        <v>45000</v>
      </c>
      <c r="H16" s="47">
        <v>43355.95</v>
      </c>
      <c r="I16" s="47">
        <f t="shared" si="7"/>
        <v>1644.0500000000029</v>
      </c>
      <c r="J16" s="48">
        <v>0</v>
      </c>
      <c r="K16" s="48">
        <v>0</v>
      </c>
      <c r="L16" s="48">
        <v>0</v>
      </c>
      <c r="M16" s="47">
        <f t="shared" si="3"/>
        <v>0</v>
      </c>
      <c r="N16" s="47">
        <v>0</v>
      </c>
      <c r="O16" s="47">
        <f t="shared" si="4"/>
        <v>0</v>
      </c>
      <c r="P16" s="47">
        <f t="shared" si="5"/>
        <v>43355.95</v>
      </c>
      <c r="Q16" s="47">
        <f t="shared" si="6"/>
        <v>1644.0500000000029</v>
      </c>
      <c r="R16" s="48">
        <v>0</v>
      </c>
      <c r="S16" s="187" t="s">
        <v>328</v>
      </c>
    </row>
    <row r="17" spans="1:19" ht="46.5" customHeight="1">
      <c r="A17" s="39">
        <v>1.1100000000000001</v>
      </c>
      <c r="B17" s="40" t="s">
        <v>168</v>
      </c>
      <c r="C17" s="41" t="s">
        <v>100</v>
      </c>
      <c r="D17" s="235" t="s">
        <v>265</v>
      </c>
      <c r="E17" s="47">
        <v>40194</v>
      </c>
      <c r="F17" s="181">
        <v>40194</v>
      </c>
      <c r="G17" s="47">
        <v>40194</v>
      </c>
      <c r="H17" s="47">
        <v>0</v>
      </c>
      <c r="I17" s="47">
        <f t="shared" si="7"/>
        <v>40194</v>
      </c>
      <c r="J17" s="48">
        <v>0</v>
      </c>
      <c r="K17" s="48">
        <v>0</v>
      </c>
      <c r="L17" s="48">
        <v>0</v>
      </c>
      <c r="M17" s="47">
        <f t="shared" si="3"/>
        <v>0</v>
      </c>
      <c r="N17" s="47">
        <v>0</v>
      </c>
      <c r="O17" s="47">
        <f t="shared" si="4"/>
        <v>0</v>
      </c>
      <c r="P17" s="47">
        <f t="shared" si="5"/>
        <v>0</v>
      </c>
      <c r="Q17" s="47">
        <f t="shared" si="6"/>
        <v>40194</v>
      </c>
      <c r="R17" s="48">
        <v>40194</v>
      </c>
      <c r="S17" s="187" t="s">
        <v>329</v>
      </c>
    </row>
    <row r="18" spans="1:19" ht="69" customHeight="1">
      <c r="A18" s="39">
        <v>1.1200000000000001</v>
      </c>
      <c r="B18" s="40" t="s">
        <v>168</v>
      </c>
      <c r="C18" s="41" t="s">
        <v>101</v>
      </c>
      <c r="D18" s="235" t="s">
        <v>274</v>
      </c>
      <c r="E18" s="47">
        <v>30000</v>
      </c>
      <c r="F18" s="181">
        <v>29556.799999999999</v>
      </c>
      <c r="G18" s="47">
        <v>30000</v>
      </c>
      <c r="H18" s="47">
        <v>25047.8</v>
      </c>
      <c r="I18" s="47">
        <f t="shared" si="7"/>
        <v>4952.2000000000007</v>
      </c>
      <c r="J18" s="48">
        <v>0</v>
      </c>
      <c r="K18" s="48">
        <v>0</v>
      </c>
      <c r="L18" s="48">
        <v>0</v>
      </c>
      <c r="M18" s="47">
        <f t="shared" si="3"/>
        <v>0</v>
      </c>
      <c r="N18" s="47">
        <v>0</v>
      </c>
      <c r="O18" s="47">
        <f t="shared" si="4"/>
        <v>0</v>
      </c>
      <c r="P18" s="47">
        <f t="shared" si="5"/>
        <v>25047.8</v>
      </c>
      <c r="Q18" s="47">
        <f t="shared" si="6"/>
        <v>4952.2000000000007</v>
      </c>
      <c r="R18" s="48">
        <v>4952.2</v>
      </c>
      <c r="S18" s="187" t="s">
        <v>328</v>
      </c>
    </row>
    <row r="19" spans="1:19" ht="75" customHeight="1">
      <c r="A19" s="39">
        <v>1.1299999999999999</v>
      </c>
      <c r="B19" s="40" t="s">
        <v>168</v>
      </c>
      <c r="C19" s="41" t="s">
        <v>102</v>
      </c>
      <c r="D19" s="235" t="s">
        <v>359</v>
      </c>
      <c r="E19" s="47">
        <v>145000</v>
      </c>
      <c r="F19" s="181">
        <v>143584.81</v>
      </c>
      <c r="G19" s="47">
        <v>145000</v>
      </c>
      <c r="H19" s="47">
        <v>141181.62</v>
      </c>
      <c r="I19" s="47">
        <f t="shared" si="7"/>
        <v>3818.3800000000047</v>
      </c>
      <c r="J19" s="48">
        <v>0</v>
      </c>
      <c r="K19" s="48">
        <v>0</v>
      </c>
      <c r="L19" s="48">
        <v>0</v>
      </c>
      <c r="M19" s="47">
        <f t="shared" si="3"/>
        <v>0</v>
      </c>
      <c r="N19" s="47">
        <v>0</v>
      </c>
      <c r="O19" s="47">
        <f t="shared" si="4"/>
        <v>0</v>
      </c>
      <c r="P19" s="47">
        <f t="shared" si="5"/>
        <v>141181.62</v>
      </c>
      <c r="Q19" s="47">
        <f t="shared" si="6"/>
        <v>3818.3800000000047</v>
      </c>
      <c r="R19" s="48">
        <v>3818.38</v>
      </c>
      <c r="S19" s="187" t="s">
        <v>328</v>
      </c>
    </row>
    <row r="20" spans="1:19" ht="81.75" customHeight="1">
      <c r="A20" s="39">
        <v>1.1399999999999999</v>
      </c>
      <c r="B20" s="40" t="s">
        <v>168</v>
      </c>
      <c r="C20" s="42" t="s">
        <v>103</v>
      </c>
      <c r="D20" s="236" t="s">
        <v>270</v>
      </c>
      <c r="E20" s="47">
        <v>33836</v>
      </c>
      <c r="F20" s="181">
        <v>0</v>
      </c>
      <c r="G20" s="47">
        <v>33836</v>
      </c>
      <c r="H20" s="47">
        <v>0</v>
      </c>
      <c r="I20" s="47">
        <f t="shared" si="7"/>
        <v>33836</v>
      </c>
      <c r="J20" s="48">
        <v>0</v>
      </c>
      <c r="K20" s="48">
        <v>0</v>
      </c>
      <c r="L20" s="48">
        <v>0</v>
      </c>
      <c r="M20" s="47">
        <f t="shared" si="3"/>
        <v>0</v>
      </c>
      <c r="N20" s="47">
        <v>0</v>
      </c>
      <c r="O20" s="47">
        <f t="shared" si="4"/>
        <v>0</v>
      </c>
      <c r="P20" s="47">
        <f t="shared" si="5"/>
        <v>0</v>
      </c>
      <c r="Q20" s="47">
        <f t="shared" si="6"/>
        <v>33836</v>
      </c>
      <c r="R20" s="48">
        <v>0</v>
      </c>
      <c r="S20" s="188"/>
    </row>
    <row r="21" spans="1:19" ht="51">
      <c r="A21" s="39">
        <v>1.1499999999999999</v>
      </c>
      <c r="B21" s="40" t="s">
        <v>168</v>
      </c>
      <c r="C21" s="42" t="s">
        <v>104</v>
      </c>
      <c r="D21" s="236" t="s">
        <v>276</v>
      </c>
      <c r="E21" s="47">
        <v>45000</v>
      </c>
      <c r="F21" s="181">
        <v>44560.67</v>
      </c>
      <c r="G21" s="47">
        <v>45000</v>
      </c>
      <c r="H21" s="47">
        <v>0</v>
      </c>
      <c r="I21" s="47">
        <f t="shared" si="7"/>
        <v>45000</v>
      </c>
      <c r="J21" s="48">
        <v>12803.95</v>
      </c>
      <c r="K21" s="48">
        <v>0</v>
      </c>
      <c r="L21" s="48">
        <v>0</v>
      </c>
      <c r="M21" s="47">
        <f t="shared" si="3"/>
        <v>12803.95</v>
      </c>
      <c r="N21" s="47">
        <f>20000+10397.42</f>
        <v>30397.42</v>
      </c>
      <c r="O21" s="47">
        <f t="shared" si="4"/>
        <v>43201.369999999995</v>
      </c>
      <c r="P21" s="47">
        <f t="shared" si="5"/>
        <v>43201.369999999995</v>
      </c>
      <c r="Q21" s="47">
        <f t="shared" si="6"/>
        <v>1798.6300000000047</v>
      </c>
      <c r="R21" s="48">
        <v>0</v>
      </c>
      <c r="S21" s="187" t="s">
        <v>584</v>
      </c>
    </row>
    <row r="22" spans="1:19" s="1" customFormat="1" ht="40.5" customHeight="1">
      <c r="A22" s="39">
        <v>1.1599999999999999</v>
      </c>
      <c r="B22" s="40" t="s">
        <v>168</v>
      </c>
      <c r="C22" s="42" t="s">
        <v>367</v>
      </c>
      <c r="D22" s="236" t="s">
        <v>274</v>
      </c>
      <c r="E22" s="47">
        <v>116000</v>
      </c>
      <c r="F22" s="181">
        <v>114840.01</v>
      </c>
      <c r="G22" s="47">
        <v>116000</v>
      </c>
      <c r="H22" s="47">
        <v>0</v>
      </c>
      <c r="I22" s="47">
        <f t="shared" si="7"/>
        <v>116000</v>
      </c>
      <c r="J22" s="48">
        <v>0</v>
      </c>
      <c r="K22" s="48">
        <v>0</v>
      </c>
      <c r="L22" s="48">
        <v>0</v>
      </c>
      <c r="M22" s="47">
        <f t="shared" si="3"/>
        <v>0</v>
      </c>
      <c r="N22" s="47">
        <v>0</v>
      </c>
      <c r="O22" s="47">
        <f t="shared" si="4"/>
        <v>0</v>
      </c>
      <c r="P22" s="47">
        <f t="shared" si="5"/>
        <v>0</v>
      </c>
      <c r="Q22" s="47">
        <f t="shared" si="6"/>
        <v>116000</v>
      </c>
      <c r="R22" s="48">
        <v>103739.37</v>
      </c>
      <c r="S22" s="187" t="s">
        <v>329</v>
      </c>
    </row>
    <row r="23" spans="1:19" s="1" customFormat="1" ht="58.5" customHeight="1">
      <c r="A23" s="217">
        <v>1.17</v>
      </c>
      <c r="B23" s="40" t="s">
        <v>168</v>
      </c>
      <c r="C23" s="42" t="s">
        <v>368</v>
      </c>
      <c r="D23" s="236" t="s">
        <v>268</v>
      </c>
      <c r="E23" s="47">
        <v>44992</v>
      </c>
      <c r="F23" s="181">
        <v>43642.23</v>
      </c>
      <c r="G23" s="47">
        <v>44992</v>
      </c>
      <c r="H23" s="47">
        <v>0</v>
      </c>
      <c r="I23" s="47">
        <f t="shared" si="7"/>
        <v>44992</v>
      </c>
      <c r="J23" s="48">
        <v>0</v>
      </c>
      <c r="K23" s="48">
        <v>0</v>
      </c>
      <c r="L23" s="48">
        <v>0</v>
      </c>
      <c r="M23" s="47">
        <f t="shared" si="3"/>
        <v>0</v>
      </c>
      <c r="N23" s="47">
        <v>0</v>
      </c>
      <c r="O23" s="47">
        <f t="shared" si="4"/>
        <v>0</v>
      </c>
      <c r="P23" s="47">
        <f t="shared" si="5"/>
        <v>0</v>
      </c>
      <c r="Q23" s="47">
        <f t="shared" si="6"/>
        <v>44992</v>
      </c>
      <c r="R23" s="48">
        <v>44992</v>
      </c>
      <c r="S23" s="187" t="s">
        <v>329</v>
      </c>
    </row>
    <row r="24" spans="1:19" s="186" customFormat="1" ht="73.5" customHeight="1">
      <c r="A24" s="36">
        <v>2</v>
      </c>
      <c r="B24" s="37" t="s">
        <v>168</v>
      </c>
      <c r="C24" s="38" t="s">
        <v>105</v>
      </c>
      <c r="D24" s="234" t="s">
        <v>276</v>
      </c>
      <c r="E24" s="45">
        <v>140070</v>
      </c>
      <c r="F24" s="134">
        <v>140070</v>
      </c>
      <c r="G24" s="45">
        <v>140070</v>
      </c>
      <c r="H24" s="45">
        <v>130542.19</v>
      </c>
      <c r="I24" s="45">
        <f t="shared" si="7"/>
        <v>9527.8099999999977</v>
      </c>
      <c r="J24" s="46">
        <v>0</v>
      </c>
      <c r="K24" s="46">
        <v>0</v>
      </c>
      <c r="L24" s="46">
        <v>0</v>
      </c>
      <c r="M24" s="45">
        <f t="shared" si="3"/>
        <v>0</v>
      </c>
      <c r="N24" s="45">
        <v>1032.46</v>
      </c>
      <c r="O24" s="45">
        <f t="shared" si="4"/>
        <v>1032.46</v>
      </c>
      <c r="P24" s="45">
        <f t="shared" si="5"/>
        <v>131574.65</v>
      </c>
      <c r="Q24" s="45">
        <f t="shared" si="6"/>
        <v>8495.3500000000058</v>
      </c>
      <c r="R24" s="46">
        <v>0</v>
      </c>
      <c r="S24" s="227" t="s">
        <v>585</v>
      </c>
    </row>
    <row r="25" spans="1:19" s="186" customFormat="1" ht="84.75" customHeight="1">
      <c r="A25" s="36">
        <v>3</v>
      </c>
      <c r="B25" s="37" t="s">
        <v>168</v>
      </c>
      <c r="C25" s="38" t="s">
        <v>112</v>
      </c>
      <c r="D25" s="234" t="s">
        <v>270</v>
      </c>
      <c r="E25" s="45">
        <f t="shared" ref="E25:L25" si="8">SUM(E26:E29)</f>
        <v>699545.28</v>
      </c>
      <c r="F25" s="45">
        <f t="shared" si="8"/>
        <v>662415.18999999994</v>
      </c>
      <c r="G25" s="45">
        <f t="shared" si="8"/>
        <v>699545.28</v>
      </c>
      <c r="H25" s="45">
        <f t="shared" si="8"/>
        <v>0</v>
      </c>
      <c r="I25" s="45">
        <f t="shared" si="8"/>
        <v>699545.28</v>
      </c>
      <c r="J25" s="45">
        <f t="shared" si="8"/>
        <v>0</v>
      </c>
      <c r="K25" s="45">
        <f t="shared" si="8"/>
        <v>0</v>
      </c>
      <c r="L25" s="45">
        <f t="shared" si="8"/>
        <v>0</v>
      </c>
      <c r="M25" s="45">
        <f t="shared" si="3"/>
        <v>0</v>
      </c>
      <c r="N25" s="45">
        <f>SUM(N26:N29)</f>
        <v>20750.87</v>
      </c>
      <c r="O25" s="45">
        <f t="shared" si="4"/>
        <v>20750.87</v>
      </c>
      <c r="P25" s="45">
        <f t="shared" si="5"/>
        <v>20750.87</v>
      </c>
      <c r="Q25" s="45">
        <f t="shared" si="6"/>
        <v>678794.41</v>
      </c>
      <c r="R25" s="45">
        <f>SUM(R26:R29)</f>
        <v>678794.40999999992</v>
      </c>
      <c r="S25" s="227" t="s">
        <v>213</v>
      </c>
    </row>
    <row r="26" spans="1:19" s="1" customFormat="1" ht="48" customHeight="1">
      <c r="A26" s="43" t="s">
        <v>197</v>
      </c>
      <c r="B26" s="40" t="s">
        <v>168</v>
      </c>
      <c r="C26" s="44" t="s">
        <v>163</v>
      </c>
      <c r="D26" s="237" t="s">
        <v>273</v>
      </c>
      <c r="E26" s="47">
        <v>259942.56</v>
      </c>
      <c r="F26" s="181">
        <v>259942.56</v>
      </c>
      <c r="G26" s="47">
        <v>259942.56</v>
      </c>
      <c r="H26" s="47">
        <v>0</v>
      </c>
      <c r="I26" s="47">
        <f t="shared" si="7"/>
        <v>259942.56</v>
      </c>
      <c r="J26" s="48">
        <v>0</v>
      </c>
      <c r="K26" s="48">
        <v>0</v>
      </c>
      <c r="L26" s="48">
        <v>0</v>
      </c>
      <c r="M26" s="47">
        <f t="shared" si="3"/>
        <v>0</v>
      </c>
      <c r="N26" s="47">
        <v>13875.34</v>
      </c>
      <c r="O26" s="47">
        <f t="shared" si="4"/>
        <v>13875.34</v>
      </c>
      <c r="P26" s="47">
        <f t="shared" si="5"/>
        <v>13875.34</v>
      </c>
      <c r="Q26" s="47">
        <f t="shared" si="6"/>
        <v>246067.22</v>
      </c>
      <c r="R26" s="47">
        <v>246067.22</v>
      </c>
      <c r="S26" s="187" t="s">
        <v>329</v>
      </c>
    </row>
    <row r="27" spans="1:19" s="1" customFormat="1" ht="38.25">
      <c r="A27" s="43" t="s">
        <v>198</v>
      </c>
      <c r="B27" s="40" t="s">
        <v>168</v>
      </c>
      <c r="C27" s="44" t="s">
        <v>176</v>
      </c>
      <c r="D27" s="237" t="s">
        <v>348</v>
      </c>
      <c r="E27" s="47">
        <v>248593.68</v>
      </c>
      <c r="F27" s="181">
        <v>248593.68</v>
      </c>
      <c r="G27" s="47">
        <v>248593.68</v>
      </c>
      <c r="H27" s="47">
        <v>0</v>
      </c>
      <c r="I27" s="47">
        <f t="shared" si="7"/>
        <v>248593.68</v>
      </c>
      <c r="J27" s="48">
        <v>0</v>
      </c>
      <c r="K27" s="48">
        <v>0</v>
      </c>
      <c r="L27" s="48">
        <v>0</v>
      </c>
      <c r="M27" s="47">
        <f t="shared" si="3"/>
        <v>0</v>
      </c>
      <c r="N27" s="47">
        <v>6875.53</v>
      </c>
      <c r="O27" s="47">
        <f t="shared" si="4"/>
        <v>6875.53</v>
      </c>
      <c r="P27" s="47">
        <f t="shared" si="5"/>
        <v>6875.53</v>
      </c>
      <c r="Q27" s="47">
        <f t="shared" si="6"/>
        <v>241718.15</v>
      </c>
      <c r="R27" s="47">
        <v>241718.15</v>
      </c>
      <c r="S27" s="187" t="s">
        <v>329</v>
      </c>
    </row>
    <row r="28" spans="1:19" s="1" customFormat="1" ht="60.75" customHeight="1">
      <c r="A28" s="43" t="s">
        <v>199</v>
      </c>
      <c r="B28" s="40" t="s">
        <v>168</v>
      </c>
      <c r="C28" s="44" t="s">
        <v>164</v>
      </c>
      <c r="D28" s="237" t="s">
        <v>270</v>
      </c>
      <c r="E28" s="47">
        <v>37130.089999999997</v>
      </c>
      <c r="F28" s="181">
        <v>0</v>
      </c>
      <c r="G28" s="47">
        <v>37130.089999999997</v>
      </c>
      <c r="H28" s="47">
        <v>0</v>
      </c>
      <c r="I28" s="47">
        <f t="shared" si="7"/>
        <v>37130.089999999997</v>
      </c>
      <c r="J28" s="48">
        <v>0</v>
      </c>
      <c r="K28" s="48">
        <v>0</v>
      </c>
      <c r="L28" s="48">
        <v>0</v>
      </c>
      <c r="M28" s="47">
        <f t="shared" si="3"/>
        <v>0</v>
      </c>
      <c r="N28" s="47">
        <v>0</v>
      </c>
      <c r="O28" s="47">
        <f t="shared" si="4"/>
        <v>0</v>
      </c>
      <c r="P28" s="47">
        <f t="shared" si="5"/>
        <v>0</v>
      </c>
      <c r="Q28" s="47">
        <f t="shared" si="6"/>
        <v>37130.089999999997</v>
      </c>
      <c r="R28" s="47">
        <v>1009.04</v>
      </c>
      <c r="S28" s="187" t="s">
        <v>344</v>
      </c>
    </row>
    <row r="29" spans="1:19" s="1" customFormat="1" ht="54" customHeight="1">
      <c r="A29" s="43" t="s">
        <v>377</v>
      </c>
      <c r="B29" s="40" t="s">
        <v>168</v>
      </c>
      <c r="C29" s="44" t="s">
        <v>534</v>
      </c>
      <c r="D29" s="237" t="s">
        <v>279</v>
      </c>
      <c r="E29" s="181">
        <v>153878.95000000001</v>
      </c>
      <c r="F29" s="181">
        <v>153878.95000000001</v>
      </c>
      <c r="G29" s="47">
        <v>153878.95000000001</v>
      </c>
      <c r="H29" s="47">
        <v>0</v>
      </c>
      <c r="I29" s="47">
        <f t="shared" si="7"/>
        <v>153878.95000000001</v>
      </c>
      <c r="J29" s="48">
        <v>0</v>
      </c>
      <c r="K29" s="48">
        <v>0</v>
      </c>
      <c r="L29" s="48">
        <v>0</v>
      </c>
      <c r="M29" s="47">
        <f t="shared" si="3"/>
        <v>0</v>
      </c>
      <c r="N29" s="47">
        <v>0</v>
      </c>
      <c r="O29" s="47">
        <f t="shared" si="4"/>
        <v>0</v>
      </c>
      <c r="P29" s="47">
        <f t="shared" si="5"/>
        <v>0</v>
      </c>
      <c r="Q29" s="47">
        <f t="shared" si="6"/>
        <v>153878.95000000001</v>
      </c>
      <c r="R29" s="48">
        <v>190000</v>
      </c>
      <c r="S29" s="187" t="s">
        <v>329</v>
      </c>
    </row>
    <row r="30" spans="1:19" s="186" customFormat="1" ht="88.5" customHeight="1">
      <c r="A30" s="36">
        <v>4</v>
      </c>
      <c r="B30" s="37" t="s">
        <v>168</v>
      </c>
      <c r="C30" s="38" t="s">
        <v>113</v>
      </c>
      <c r="D30" s="234" t="s">
        <v>270</v>
      </c>
      <c r="E30" s="134">
        <f>SUM(E31:E34)</f>
        <v>999090.56</v>
      </c>
      <c r="F30" s="134">
        <f>SUM(F31:F34)</f>
        <v>121000.01</v>
      </c>
      <c r="G30" s="134">
        <f>SUM(G31:G34)</f>
        <v>999090.56</v>
      </c>
      <c r="H30" s="134">
        <f>SUM(H31:H34)</f>
        <v>0</v>
      </c>
      <c r="I30" s="45">
        <f t="shared" si="7"/>
        <v>999090.56</v>
      </c>
      <c r="J30" s="134">
        <f>SUM(J31:J34)</f>
        <v>0</v>
      </c>
      <c r="K30" s="134">
        <f>SUM(K31:K34)</f>
        <v>0</v>
      </c>
      <c r="L30" s="134">
        <f>SUM(L31:L34)</f>
        <v>0</v>
      </c>
      <c r="M30" s="134">
        <f>SUM(M31:M34)</f>
        <v>0</v>
      </c>
      <c r="N30" s="134">
        <f>SUM(N31:N34)</f>
        <v>0</v>
      </c>
      <c r="O30" s="45">
        <f t="shared" si="4"/>
        <v>0</v>
      </c>
      <c r="P30" s="134">
        <f>SUM(P31:P34)</f>
        <v>0</v>
      </c>
      <c r="Q30" s="45">
        <f t="shared" si="6"/>
        <v>999090.56</v>
      </c>
      <c r="R30" s="134">
        <f>SUM(R31:R34)</f>
        <v>999090.56</v>
      </c>
      <c r="S30" s="227" t="s">
        <v>213</v>
      </c>
    </row>
    <row r="31" spans="1:19" s="1" customFormat="1" ht="61.5" customHeight="1">
      <c r="A31" s="43" t="s">
        <v>360</v>
      </c>
      <c r="B31" s="40" t="s">
        <v>168</v>
      </c>
      <c r="C31" s="44" t="s">
        <v>535</v>
      </c>
      <c r="D31" s="237" t="s">
        <v>550</v>
      </c>
      <c r="E31" s="47">
        <v>720865</v>
      </c>
      <c r="F31" s="181">
        <v>0</v>
      </c>
      <c r="G31" s="47">
        <v>720865</v>
      </c>
      <c r="H31" s="47">
        <v>0</v>
      </c>
      <c r="I31" s="47">
        <f t="shared" si="7"/>
        <v>720865</v>
      </c>
      <c r="J31" s="48">
        <v>0</v>
      </c>
      <c r="K31" s="48">
        <v>0</v>
      </c>
      <c r="L31" s="48">
        <v>0</v>
      </c>
      <c r="M31" s="47">
        <f t="shared" si="3"/>
        <v>0</v>
      </c>
      <c r="N31" s="47">
        <v>0</v>
      </c>
      <c r="O31" s="47">
        <f t="shared" si="4"/>
        <v>0</v>
      </c>
      <c r="P31" s="47">
        <f t="shared" si="5"/>
        <v>0</v>
      </c>
      <c r="Q31" s="47">
        <f t="shared" si="6"/>
        <v>720865</v>
      </c>
      <c r="R31" s="48">
        <v>720865</v>
      </c>
      <c r="S31" s="187" t="s">
        <v>195</v>
      </c>
    </row>
    <row r="32" spans="1:19" s="1" customFormat="1" ht="110.25" customHeight="1">
      <c r="A32" s="43" t="s">
        <v>361</v>
      </c>
      <c r="B32" s="40" t="s">
        <v>168</v>
      </c>
      <c r="C32" s="44" t="s">
        <v>364</v>
      </c>
      <c r="D32" s="237" t="s">
        <v>430</v>
      </c>
      <c r="E32" s="47">
        <v>87000</v>
      </c>
      <c r="F32" s="181">
        <v>52200</v>
      </c>
      <c r="G32" s="47">
        <v>87000</v>
      </c>
      <c r="H32" s="47">
        <v>0</v>
      </c>
      <c r="I32" s="47">
        <f t="shared" si="7"/>
        <v>87000</v>
      </c>
      <c r="J32" s="48">
        <v>0</v>
      </c>
      <c r="K32" s="48">
        <v>0</v>
      </c>
      <c r="L32" s="48">
        <v>0</v>
      </c>
      <c r="M32" s="47">
        <f t="shared" si="3"/>
        <v>0</v>
      </c>
      <c r="N32" s="47">
        <v>0</v>
      </c>
      <c r="O32" s="47">
        <f t="shared" si="4"/>
        <v>0</v>
      </c>
      <c r="P32" s="47">
        <f t="shared" si="5"/>
        <v>0</v>
      </c>
      <c r="Q32" s="47">
        <f t="shared" si="6"/>
        <v>87000</v>
      </c>
      <c r="R32" s="48">
        <v>87000</v>
      </c>
      <c r="S32" s="187" t="s">
        <v>235</v>
      </c>
    </row>
    <row r="33" spans="1:19" s="1" customFormat="1" ht="64.5" customHeight="1">
      <c r="A33" s="43" t="s">
        <v>362</v>
      </c>
      <c r="B33" s="40" t="s">
        <v>168</v>
      </c>
      <c r="C33" s="44" t="s">
        <v>386</v>
      </c>
      <c r="D33" s="237" t="s">
        <v>267</v>
      </c>
      <c r="E33" s="47">
        <v>160000</v>
      </c>
      <c r="F33" s="181">
        <v>68800.009999999995</v>
      </c>
      <c r="G33" s="47">
        <v>160000</v>
      </c>
      <c r="H33" s="47">
        <v>0</v>
      </c>
      <c r="I33" s="47">
        <f t="shared" si="7"/>
        <v>160000</v>
      </c>
      <c r="J33" s="48">
        <v>0</v>
      </c>
      <c r="K33" s="48">
        <v>0</v>
      </c>
      <c r="L33" s="48">
        <v>0</v>
      </c>
      <c r="M33" s="47">
        <f t="shared" si="3"/>
        <v>0</v>
      </c>
      <c r="N33" s="47">
        <v>0</v>
      </c>
      <c r="O33" s="47">
        <f t="shared" si="4"/>
        <v>0</v>
      </c>
      <c r="P33" s="47">
        <f t="shared" si="5"/>
        <v>0</v>
      </c>
      <c r="Q33" s="47">
        <f t="shared" si="6"/>
        <v>160000</v>
      </c>
      <c r="R33" s="48">
        <v>160000</v>
      </c>
      <c r="S33" s="187" t="s">
        <v>476</v>
      </c>
    </row>
    <row r="34" spans="1:19" s="1" customFormat="1" ht="94.5" customHeight="1">
      <c r="A34" s="43" t="s">
        <v>363</v>
      </c>
      <c r="B34" s="40" t="s">
        <v>168</v>
      </c>
      <c r="C34" s="44" t="s">
        <v>378</v>
      </c>
      <c r="D34" s="237" t="s">
        <v>270</v>
      </c>
      <c r="E34" s="47">
        <v>31225.56</v>
      </c>
      <c r="F34" s="181">
        <v>0</v>
      </c>
      <c r="G34" s="47">
        <v>31225.56</v>
      </c>
      <c r="H34" s="47">
        <v>0</v>
      </c>
      <c r="I34" s="47">
        <f t="shared" si="7"/>
        <v>31225.56</v>
      </c>
      <c r="J34" s="48">
        <v>0</v>
      </c>
      <c r="K34" s="48">
        <v>0</v>
      </c>
      <c r="L34" s="48">
        <v>0</v>
      </c>
      <c r="M34" s="47">
        <f t="shared" si="3"/>
        <v>0</v>
      </c>
      <c r="N34" s="47">
        <v>0</v>
      </c>
      <c r="O34" s="47">
        <f t="shared" si="4"/>
        <v>0</v>
      </c>
      <c r="P34" s="47">
        <f t="shared" si="5"/>
        <v>0</v>
      </c>
      <c r="Q34" s="47">
        <f t="shared" si="6"/>
        <v>31225.56</v>
      </c>
      <c r="R34" s="48">
        <v>31225.56</v>
      </c>
      <c r="S34" s="187" t="s">
        <v>345</v>
      </c>
    </row>
    <row r="35" spans="1:19" s="186" customFormat="1" ht="76.5">
      <c r="A35" s="36">
        <v>5</v>
      </c>
      <c r="B35" s="37" t="s">
        <v>168</v>
      </c>
      <c r="C35" s="38" t="s">
        <v>114</v>
      </c>
      <c r="D35" s="234" t="s">
        <v>268</v>
      </c>
      <c r="E35" s="45">
        <f>SUM(E36:E36)</f>
        <v>1299443.2</v>
      </c>
      <c r="F35" s="45">
        <f>SUM(F36:F36)</f>
        <v>0</v>
      </c>
      <c r="G35" s="45">
        <f>SUM(G36:G36)</f>
        <v>1299443.2</v>
      </c>
      <c r="H35" s="45">
        <f>SUM(H36:H36)</f>
        <v>0</v>
      </c>
      <c r="I35" s="45">
        <f t="shared" si="7"/>
        <v>1299443.2</v>
      </c>
      <c r="J35" s="45">
        <f>SUM(J36:J36)</f>
        <v>0</v>
      </c>
      <c r="K35" s="45">
        <f>SUM(K36:K36)</f>
        <v>0</v>
      </c>
      <c r="L35" s="45">
        <f>SUM(L36:L36)</f>
        <v>0</v>
      </c>
      <c r="M35" s="45">
        <f t="shared" si="3"/>
        <v>0</v>
      </c>
      <c r="N35" s="45">
        <f>SUM(N36:N36)</f>
        <v>0</v>
      </c>
      <c r="O35" s="45">
        <f t="shared" si="4"/>
        <v>0</v>
      </c>
      <c r="P35" s="45">
        <f t="shared" si="5"/>
        <v>0</v>
      </c>
      <c r="Q35" s="45">
        <f t="shared" si="6"/>
        <v>1299443.2</v>
      </c>
      <c r="R35" s="45">
        <f>SUM(R36:R36)</f>
        <v>1299443.2</v>
      </c>
      <c r="S35" s="227" t="s">
        <v>480</v>
      </c>
    </row>
    <row r="36" spans="1:19" s="1" customFormat="1" ht="99.75" customHeight="1">
      <c r="A36" s="43" t="s">
        <v>379</v>
      </c>
      <c r="B36" s="40" t="s">
        <v>168</v>
      </c>
      <c r="C36" s="44" t="s">
        <v>114</v>
      </c>
      <c r="D36" s="237" t="s">
        <v>268</v>
      </c>
      <c r="E36" s="47">
        <v>1299443.2</v>
      </c>
      <c r="F36" s="181">
        <v>0</v>
      </c>
      <c r="G36" s="47">
        <v>1299443.2</v>
      </c>
      <c r="H36" s="47">
        <v>0</v>
      </c>
      <c r="I36" s="47">
        <f t="shared" si="7"/>
        <v>1299443.2</v>
      </c>
      <c r="J36" s="48">
        <v>0</v>
      </c>
      <c r="K36" s="48">
        <v>0</v>
      </c>
      <c r="L36" s="48">
        <v>0</v>
      </c>
      <c r="M36" s="47">
        <f t="shared" si="3"/>
        <v>0</v>
      </c>
      <c r="N36" s="47">
        <v>0</v>
      </c>
      <c r="O36" s="47">
        <f t="shared" si="4"/>
        <v>0</v>
      </c>
      <c r="P36" s="47">
        <f t="shared" si="5"/>
        <v>0</v>
      </c>
      <c r="Q36" s="47">
        <f t="shared" si="6"/>
        <v>1299443.2</v>
      </c>
      <c r="R36" s="48">
        <v>1299443.2</v>
      </c>
      <c r="S36" s="187" t="s">
        <v>553</v>
      </c>
    </row>
    <row r="37" spans="1:19" s="186" customFormat="1" ht="76.5">
      <c r="A37" s="36">
        <v>6</v>
      </c>
      <c r="B37" s="37" t="s">
        <v>168</v>
      </c>
      <c r="C37" s="38" t="s">
        <v>115</v>
      </c>
      <c r="D37" s="234" t="s">
        <v>269</v>
      </c>
      <c r="E37" s="45">
        <f>SUM(E38:E42)</f>
        <v>999350.4</v>
      </c>
      <c r="F37" s="45">
        <f>SUM(F38:F42)</f>
        <v>23289.919999999998</v>
      </c>
      <c r="G37" s="45">
        <f>SUM(G38:G42)</f>
        <v>999350.39999999991</v>
      </c>
      <c r="H37" s="45">
        <f>SUM(H38:H42)</f>
        <v>0</v>
      </c>
      <c r="I37" s="45">
        <f t="shared" si="7"/>
        <v>999350.39999999991</v>
      </c>
      <c r="J37" s="45">
        <f>SUM(J38:J42)</f>
        <v>0</v>
      </c>
      <c r="K37" s="45">
        <f>SUM(K38:K42)</f>
        <v>0</v>
      </c>
      <c r="L37" s="45">
        <f>SUM(L38:L42)</f>
        <v>0</v>
      </c>
      <c r="M37" s="45">
        <f t="shared" si="3"/>
        <v>0</v>
      </c>
      <c r="N37" s="45">
        <f>SUM(N38:N42)</f>
        <v>0</v>
      </c>
      <c r="O37" s="45">
        <f t="shared" si="4"/>
        <v>0</v>
      </c>
      <c r="P37" s="45">
        <f t="shared" si="5"/>
        <v>0</v>
      </c>
      <c r="Q37" s="45">
        <f t="shared" si="6"/>
        <v>999350.39999999991</v>
      </c>
      <c r="R37" s="45">
        <f>SUM(R38:R42)</f>
        <v>999350.39999999991</v>
      </c>
      <c r="S37" s="227" t="s">
        <v>213</v>
      </c>
    </row>
    <row r="38" spans="1:19" s="1" customFormat="1" ht="57.75" customHeight="1">
      <c r="A38" s="43" t="s">
        <v>380</v>
      </c>
      <c r="B38" s="40" t="s">
        <v>168</v>
      </c>
      <c r="C38" s="44" t="s">
        <v>413</v>
      </c>
      <c r="D38" s="237" t="s">
        <v>269</v>
      </c>
      <c r="E38" s="47">
        <v>24260.34</v>
      </c>
      <c r="F38" s="181">
        <v>23289.919999999998</v>
      </c>
      <c r="G38" s="47">
        <v>24260.34</v>
      </c>
      <c r="H38" s="47">
        <v>0</v>
      </c>
      <c r="I38" s="47">
        <f t="shared" si="7"/>
        <v>24260.34</v>
      </c>
      <c r="J38" s="48">
        <v>0</v>
      </c>
      <c r="K38" s="48">
        <v>0</v>
      </c>
      <c r="L38" s="48">
        <v>0</v>
      </c>
      <c r="M38" s="47">
        <f t="shared" si="3"/>
        <v>0</v>
      </c>
      <c r="N38" s="47">
        <v>0</v>
      </c>
      <c r="O38" s="47">
        <f t="shared" si="4"/>
        <v>0</v>
      </c>
      <c r="P38" s="47">
        <f t="shared" si="5"/>
        <v>0</v>
      </c>
      <c r="Q38" s="47">
        <f t="shared" si="6"/>
        <v>24260.34</v>
      </c>
      <c r="R38" s="47">
        <v>24260.34</v>
      </c>
      <c r="S38" s="187" t="s">
        <v>478</v>
      </c>
    </row>
    <row r="39" spans="1:19" s="1" customFormat="1" ht="51">
      <c r="A39" s="43" t="s">
        <v>381</v>
      </c>
      <c r="B39" s="40" t="s">
        <v>168</v>
      </c>
      <c r="C39" s="44" t="s">
        <v>451</v>
      </c>
      <c r="D39" s="237" t="s">
        <v>269</v>
      </c>
      <c r="E39" s="47">
        <v>65000</v>
      </c>
      <c r="F39" s="181">
        <v>0</v>
      </c>
      <c r="G39" s="181">
        <v>100000</v>
      </c>
      <c r="H39" s="47">
        <v>0</v>
      </c>
      <c r="I39" s="47">
        <f t="shared" si="7"/>
        <v>100000</v>
      </c>
      <c r="J39" s="181">
        <v>0</v>
      </c>
      <c r="K39" s="181">
        <v>0</v>
      </c>
      <c r="L39" s="181">
        <v>0</v>
      </c>
      <c r="M39" s="47">
        <f t="shared" si="3"/>
        <v>0</v>
      </c>
      <c r="N39" s="47">
        <v>0</v>
      </c>
      <c r="O39" s="47">
        <f t="shared" si="4"/>
        <v>0</v>
      </c>
      <c r="P39" s="47">
        <f t="shared" si="5"/>
        <v>0</v>
      </c>
      <c r="Q39" s="47">
        <f t="shared" si="6"/>
        <v>100000</v>
      </c>
      <c r="R39" s="47">
        <v>100000</v>
      </c>
      <c r="S39" s="187" t="s">
        <v>241</v>
      </c>
    </row>
    <row r="40" spans="1:19" s="1" customFormat="1" ht="51">
      <c r="A40" s="43" t="s">
        <v>414</v>
      </c>
      <c r="B40" s="40" t="s">
        <v>168</v>
      </c>
      <c r="C40" s="44" t="s">
        <v>662</v>
      </c>
      <c r="D40" s="237" t="s">
        <v>269</v>
      </c>
      <c r="E40" s="47">
        <v>0</v>
      </c>
      <c r="F40" s="181">
        <v>0</v>
      </c>
      <c r="G40" s="47">
        <v>60000</v>
      </c>
      <c r="H40" s="47">
        <v>0</v>
      </c>
      <c r="I40" s="47">
        <f t="shared" si="7"/>
        <v>60000</v>
      </c>
      <c r="J40" s="48">
        <v>0</v>
      </c>
      <c r="K40" s="48">
        <v>0</v>
      </c>
      <c r="L40" s="48">
        <v>0</v>
      </c>
      <c r="M40" s="47">
        <f t="shared" si="3"/>
        <v>0</v>
      </c>
      <c r="N40" s="47">
        <v>0</v>
      </c>
      <c r="O40" s="47">
        <f t="shared" si="4"/>
        <v>0</v>
      </c>
      <c r="P40" s="47">
        <f t="shared" si="5"/>
        <v>0</v>
      </c>
      <c r="Q40" s="47">
        <f t="shared" si="6"/>
        <v>60000</v>
      </c>
      <c r="R40" s="47">
        <v>60000</v>
      </c>
      <c r="S40" s="187" t="s">
        <v>663</v>
      </c>
    </row>
    <row r="41" spans="1:19" s="1" customFormat="1" ht="38.25">
      <c r="A41" s="43" t="s">
        <v>660</v>
      </c>
      <c r="B41" s="40" t="s">
        <v>168</v>
      </c>
      <c r="C41" s="44" t="s">
        <v>664</v>
      </c>
      <c r="D41" s="237" t="s">
        <v>269</v>
      </c>
      <c r="E41" s="47">
        <v>0</v>
      </c>
      <c r="F41" s="181">
        <v>0</v>
      </c>
      <c r="G41" s="47">
        <v>700000</v>
      </c>
      <c r="H41" s="47">
        <v>0</v>
      </c>
      <c r="I41" s="47">
        <f t="shared" ref="I41" si="9">G41-H41</f>
        <v>700000</v>
      </c>
      <c r="J41" s="48">
        <v>0</v>
      </c>
      <c r="K41" s="48">
        <v>0</v>
      </c>
      <c r="L41" s="48">
        <v>0</v>
      </c>
      <c r="M41" s="47">
        <f t="shared" ref="M41" si="10">SUM(J41:L41)</f>
        <v>0</v>
      </c>
      <c r="N41" s="47">
        <v>0</v>
      </c>
      <c r="O41" s="47">
        <f t="shared" ref="O41" si="11">M41+N41</f>
        <v>0</v>
      </c>
      <c r="P41" s="47">
        <f t="shared" ref="P41" si="12">H41+O41</f>
        <v>0</v>
      </c>
      <c r="Q41" s="47">
        <f t="shared" ref="Q41" si="13">G41-P41</f>
        <v>700000</v>
      </c>
      <c r="R41" s="47">
        <v>700000</v>
      </c>
      <c r="S41" s="187" t="s">
        <v>663</v>
      </c>
    </row>
    <row r="42" spans="1:19" s="1" customFormat="1" ht="38.25">
      <c r="A42" s="43" t="s">
        <v>661</v>
      </c>
      <c r="B42" s="40" t="s">
        <v>168</v>
      </c>
      <c r="C42" s="44" t="s">
        <v>382</v>
      </c>
      <c r="D42" s="237" t="s">
        <v>269</v>
      </c>
      <c r="E42" s="47">
        <v>910090.06</v>
      </c>
      <c r="F42" s="181">
        <v>0</v>
      </c>
      <c r="G42" s="47">
        <v>115090.06</v>
      </c>
      <c r="H42" s="47">
        <v>0</v>
      </c>
      <c r="I42" s="47">
        <f t="shared" si="7"/>
        <v>115090.06</v>
      </c>
      <c r="J42" s="48">
        <v>0</v>
      </c>
      <c r="K42" s="48">
        <v>0</v>
      </c>
      <c r="L42" s="48">
        <v>0</v>
      </c>
      <c r="M42" s="47">
        <f t="shared" si="3"/>
        <v>0</v>
      </c>
      <c r="N42" s="47">
        <v>0</v>
      </c>
      <c r="O42" s="47">
        <f t="shared" si="4"/>
        <v>0</v>
      </c>
      <c r="P42" s="47">
        <f t="shared" si="5"/>
        <v>0</v>
      </c>
      <c r="Q42" s="47">
        <f t="shared" si="6"/>
        <v>115090.06</v>
      </c>
      <c r="R42" s="47">
        <v>115090.06</v>
      </c>
      <c r="S42" s="187" t="s">
        <v>345</v>
      </c>
    </row>
    <row r="43" spans="1:19" s="186" customFormat="1" ht="60" customHeight="1">
      <c r="A43" s="92">
        <v>7</v>
      </c>
      <c r="B43" s="37" t="s">
        <v>168</v>
      </c>
      <c r="C43" s="38" t="s">
        <v>177</v>
      </c>
      <c r="D43" s="239" t="s">
        <v>271</v>
      </c>
      <c r="E43" s="95">
        <v>1444558.33</v>
      </c>
      <c r="F43" s="182">
        <v>33326.339999999997</v>
      </c>
      <c r="G43" s="95">
        <v>1444558.33</v>
      </c>
      <c r="H43" s="45">
        <v>33326.339999999997</v>
      </c>
      <c r="I43" s="45">
        <f t="shared" si="7"/>
        <v>1411231.99</v>
      </c>
      <c r="J43" s="96">
        <v>0</v>
      </c>
      <c r="K43" s="96">
        <v>0</v>
      </c>
      <c r="L43" s="96">
        <v>0</v>
      </c>
      <c r="M43" s="45">
        <f t="shared" si="3"/>
        <v>0</v>
      </c>
      <c r="N43" s="45">
        <v>0</v>
      </c>
      <c r="O43" s="45">
        <f t="shared" si="4"/>
        <v>0</v>
      </c>
      <c r="P43" s="45">
        <f t="shared" si="5"/>
        <v>33326.339999999997</v>
      </c>
      <c r="Q43" s="45">
        <f t="shared" si="6"/>
        <v>1411231.99</v>
      </c>
      <c r="R43" s="96">
        <v>0</v>
      </c>
      <c r="S43" s="227" t="s">
        <v>408</v>
      </c>
    </row>
    <row r="44" spans="1:19" s="186" customFormat="1" ht="81.75" customHeight="1">
      <c r="A44" s="92">
        <v>8</v>
      </c>
      <c r="B44" s="37" t="s">
        <v>168</v>
      </c>
      <c r="C44" s="38" t="s">
        <v>178</v>
      </c>
      <c r="D44" s="239" t="s">
        <v>272</v>
      </c>
      <c r="E44" s="95">
        <v>1976937.29</v>
      </c>
      <c r="F44" s="182">
        <v>55036.66</v>
      </c>
      <c r="G44" s="95">
        <v>1976937.29</v>
      </c>
      <c r="H44" s="45">
        <v>0</v>
      </c>
      <c r="I44" s="45">
        <f t="shared" si="7"/>
        <v>1976937.29</v>
      </c>
      <c r="J44" s="96">
        <v>0</v>
      </c>
      <c r="K44" s="96">
        <v>0</v>
      </c>
      <c r="L44" s="96">
        <v>0</v>
      </c>
      <c r="M44" s="45">
        <f t="shared" si="3"/>
        <v>0</v>
      </c>
      <c r="N44" s="45">
        <v>55036.66</v>
      </c>
      <c r="O44" s="45">
        <f t="shared" si="4"/>
        <v>55036.66</v>
      </c>
      <c r="P44" s="45">
        <f t="shared" si="5"/>
        <v>55036.66</v>
      </c>
      <c r="Q44" s="45">
        <f t="shared" si="6"/>
        <v>1921900.6300000001</v>
      </c>
      <c r="R44" s="96">
        <v>0</v>
      </c>
      <c r="S44" s="227" t="s">
        <v>554</v>
      </c>
    </row>
    <row r="45" spans="1:19" s="186" customFormat="1" ht="50.25" customHeight="1">
      <c r="A45" s="92">
        <v>9</v>
      </c>
      <c r="B45" s="37" t="s">
        <v>168</v>
      </c>
      <c r="C45" s="38" t="s">
        <v>179</v>
      </c>
      <c r="D45" s="239" t="s">
        <v>276</v>
      </c>
      <c r="E45" s="95">
        <v>109217.89</v>
      </c>
      <c r="F45" s="182">
        <v>109217.89</v>
      </c>
      <c r="G45" s="95">
        <v>109217.89</v>
      </c>
      <c r="H45" s="45">
        <v>0</v>
      </c>
      <c r="I45" s="45">
        <f t="shared" si="7"/>
        <v>109217.89</v>
      </c>
      <c r="J45" s="96">
        <v>0</v>
      </c>
      <c r="K45" s="96">
        <v>0</v>
      </c>
      <c r="L45" s="96">
        <v>0</v>
      </c>
      <c r="M45" s="45">
        <f t="shared" si="3"/>
        <v>0</v>
      </c>
      <c r="N45" s="45">
        <v>0</v>
      </c>
      <c r="O45" s="45">
        <f t="shared" si="4"/>
        <v>0</v>
      </c>
      <c r="P45" s="45">
        <f t="shared" si="5"/>
        <v>0</v>
      </c>
      <c r="Q45" s="45">
        <f t="shared" si="6"/>
        <v>109217.89</v>
      </c>
      <c r="R45" s="96">
        <v>0</v>
      </c>
      <c r="S45" s="227" t="s">
        <v>409</v>
      </c>
    </row>
    <row r="46" spans="1:19" s="186" customFormat="1" ht="62.25" customHeight="1">
      <c r="A46" s="92">
        <v>10</v>
      </c>
      <c r="B46" s="93" t="s">
        <v>168</v>
      </c>
      <c r="C46" s="94" t="s">
        <v>180</v>
      </c>
      <c r="D46" s="239" t="s">
        <v>431</v>
      </c>
      <c r="E46" s="95">
        <v>52000</v>
      </c>
      <c r="F46" s="182">
        <v>0</v>
      </c>
      <c r="G46" s="95">
        <v>52000</v>
      </c>
      <c r="H46" s="45">
        <v>0</v>
      </c>
      <c r="I46" s="45">
        <f t="shared" si="7"/>
        <v>52000</v>
      </c>
      <c r="J46" s="96">
        <v>0</v>
      </c>
      <c r="K46" s="96">
        <v>0</v>
      </c>
      <c r="L46" s="96">
        <v>0</v>
      </c>
      <c r="M46" s="45">
        <f t="shared" si="3"/>
        <v>0</v>
      </c>
      <c r="N46" s="45">
        <v>0</v>
      </c>
      <c r="O46" s="45">
        <f t="shared" si="4"/>
        <v>0</v>
      </c>
      <c r="P46" s="45">
        <f t="shared" si="5"/>
        <v>0</v>
      </c>
      <c r="Q46" s="45">
        <f t="shared" si="6"/>
        <v>52000</v>
      </c>
      <c r="R46" s="96">
        <v>0</v>
      </c>
      <c r="S46" s="227" t="s">
        <v>243</v>
      </c>
    </row>
    <row r="47" spans="1:19" s="186" customFormat="1" ht="42.75" customHeight="1">
      <c r="A47" s="92">
        <v>11</v>
      </c>
      <c r="B47" s="93" t="s">
        <v>186</v>
      </c>
      <c r="C47" s="94" t="s">
        <v>106</v>
      </c>
      <c r="D47" s="239" t="s">
        <v>270</v>
      </c>
      <c r="E47" s="95">
        <f>SUM(E48:E67)</f>
        <v>2000000</v>
      </c>
      <c r="F47" s="95">
        <f t="shared" ref="F47:H47" si="14">SUM(F48:F67)</f>
        <v>1765367.69</v>
      </c>
      <c r="G47" s="95">
        <f t="shared" si="14"/>
        <v>2000000</v>
      </c>
      <c r="H47" s="95">
        <f t="shared" si="14"/>
        <v>178114.12</v>
      </c>
      <c r="I47" s="45">
        <f t="shared" si="7"/>
        <v>1821885.88</v>
      </c>
      <c r="J47" s="95">
        <f t="shared" ref="J47" si="15">SUM(J48:J67)</f>
        <v>165981</v>
      </c>
      <c r="K47" s="95">
        <f t="shared" ref="K47" si="16">SUM(K48:K67)</f>
        <v>34985.4</v>
      </c>
      <c r="L47" s="95">
        <f t="shared" ref="L47" si="17">SUM(L48:L67)</f>
        <v>347.58</v>
      </c>
      <c r="M47" s="45">
        <f t="shared" si="3"/>
        <v>201313.97999999998</v>
      </c>
      <c r="N47" s="95">
        <f t="shared" ref="N47" si="18">SUM(N48:N67)</f>
        <v>120253.42</v>
      </c>
      <c r="O47" s="45">
        <f t="shared" si="4"/>
        <v>321567.39999999997</v>
      </c>
      <c r="P47" s="45">
        <f t="shared" si="5"/>
        <v>499681.51999999996</v>
      </c>
      <c r="Q47" s="45">
        <f t="shared" si="6"/>
        <v>1500318.48</v>
      </c>
      <c r="R47" s="95">
        <f>SUM(R48:R67)</f>
        <v>446434.04</v>
      </c>
      <c r="S47" s="226" t="s">
        <v>58</v>
      </c>
    </row>
    <row r="48" spans="1:19" s="1" customFormat="1" ht="89.25">
      <c r="A48" s="222" t="s">
        <v>200</v>
      </c>
      <c r="B48" s="283" t="s">
        <v>186</v>
      </c>
      <c r="C48" s="284" t="s">
        <v>107</v>
      </c>
      <c r="D48" s="238" t="s">
        <v>268</v>
      </c>
      <c r="E48" s="223">
        <v>250000</v>
      </c>
      <c r="F48" s="224">
        <v>210441.85</v>
      </c>
      <c r="G48" s="223">
        <v>250000</v>
      </c>
      <c r="H48" s="47">
        <v>73612.88</v>
      </c>
      <c r="I48" s="47">
        <f t="shared" si="7"/>
        <v>176387.12</v>
      </c>
      <c r="J48" s="225">
        <v>107909.9</v>
      </c>
      <c r="K48" s="225">
        <v>0</v>
      </c>
      <c r="L48" s="225">
        <v>0</v>
      </c>
      <c r="M48" s="47">
        <f t="shared" si="3"/>
        <v>107909.9</v>
      </c>
      <c r="N48" s="47">
        <v>0</v>
      </c>
      <c r="O48" s="47">
        <f t="shared" si="4"/>
        <v>107909.9</v>
      </c>
      <c r="P48" s="47">
        <f t="shared" si="5"/>
        <v>181522.78</v>
      </c>
      <c r="Q48" s="47">
        <f t="shared" si="6"/>
        <v>68477.22</v>
      </c>
      <c r="R48" s="225">
        <v>0</v>
      </c>
      <c r="S48" s="187" t="s">
        <v>357</v>
      </c>
    </row>
    <row r="49" spans="1:19" s="1" customFormat="1" ht="53.25" customHeight="1">
      <c r="A49" s="222" t="s">
        <v>201</v>
      </c>
      <c r="B49" s="283" t="s">
        <v>186</v>
      </c>
      <c r="C49" s="284" t="s">
        <v>169</v>
      </c>
      <c r="D49" s="238" t="s">
        <v>276</v>
      </c>
      <c r="E49" s="223">
        <v>90000</v>
      </c>
      <c r="F49" s="224">
        <v>89100.01</v>
      </c>
      <c r="G49" s="223">
        <v>90000</v>
      </c>
      <c r="H49" s="47">
        <v>0</v>
      </c>
      <c r="I49" s="47">
        <f t="shared" si="7"/>
        <v>90000</v>
      </c>
      <c r="J49" s="225">
        <v>0</v>
      </c>
      <c r="K49" s="225">
        <v>0</v>
      </c>
      <c r="L49" s="225">
        <v>347.58</v>
      </c>
      <c r="M49" s="47">
        <f t="shared" si="3"/>
        <v>347.58</v>
      </c>
      <c r="N49" s="47">
        <v>0</v>
      </c>
      <c r="O49" s="47">
        <f t="shared" si="4"/>
        <v>347.58</v>
      </c>
      <c r="P49" s="47">
        <f t="shared" si="5"/>
        <v>347.58</v>
      </c>
      <c r="Q49" s="47">
        <f t="shared" si="6"/>
        <v>89652.42</v>
      </c>
      <c r="R49" s="225">
        <v>20000</v>
      </c>
      <c r="S49" s="187" t="s">
        <v>584</v>
      </c>
    </row>
    <row r="50" spans="1:19" s="1" customFormat="1" ht="38.25">
      <c r="A50" s="43" t="s">
        <v>202</v>
      </c>
      <c r="B50" s="40" t="s">
        <v>186</v>
      </c>
      <c r="C50" s="44" t="s">
        <v>170</v>
      </c>
      <c r="D50" s="237" t="s">
        <v>389</v>
      </c>
      <c r="E50" s="47">
        <v>50000</v>
      </c>
      <c r="F50" s="47">
        <v>49500.01</v>
      </c>
      <c r="G50" s="47">
        <v>50000</v>
      </c>
      <c r="H50" s="47">
        <v>0</v>
      </c>
      <c r="I50" s="47">
        <f t="shared" si="7"/>
        <v>50000</v>
      </c>
      <c r="J50" s="47">
        <v>16976.650000000001</v>
      </c>
      <c r="K50" s="47">
        <v>0</v>
      </c>
      <c r="L50" s="47">
        <v>0</v>
      </c>
      <c r="M50" s="47">
        <f t="shared" si="3"/>
        <v>16976.650000000001</v>
      </c>
      <c r="N50" s="47">
        <f>[1]LOGARIASMOI!$Q$126+[1]LOGARIASMOI!$J$156</f>
        <v>6666.64</v>
      </c>
      <c r="O50" s="47">
        <f t="shared" si="4"/>
        <v>23643.29</v>
      </c>
      <c r="P50" s="47">
        <f t="shared" si="5"/>
        <v>23643.29</v>
      </c>
      <c r="Q50" s="47">
        <f t="shared" si="6"/>
        <v>26356.71</v>
      </c>
      <c r="R50" s="47">
        <v>0</v>
      </c>
      <c r="S50" s="187" t="s">
        <v>555</v>
      </c>
    </row>
    <row r="51" spans="1:19" s="1" customFormat="1" ht="72" customHeight="1">
      <c r="A51" s="132" t="s">
        <v>203</v>
      </c>
      <c r="B51" s="40" t="s">
        <v>186</v>
      </c>
      <c r="C51" s="44" t="s">
        <v>432</v>
      </c>
      <c r="D51" s="237" t="s">
        <v>278</v>
      </c>
      <c r="E51" s="47">
        <v>180000</v>
      </c>
      <c r="F51" s="181">
        <v>149360.01</v>
      </c>
      <c r="G51" s="47">
        <v>180000</v>
      </c>
      <c r="H51" s="47">
        <v>104501.24</v>
      </c>
      <c r="I51" s="47">
        <f t="shared" si="7"/>
        <v>75498.759999999995</v>
      </c>
      <c r="J51" s="48">
        <v>9863.16</v>
      </c>
      <c r="K51" s="48">
        <v>0</v>
      </c>
      <c r="L51" s="48">
        <v>0</v>
      </c>
      <c r="M51" s="47">
        <f t="shared" si="3"/>
        <v>9863.16</v>
      </c>
      <c r="N51" s="47">
        <v>0</v>
      </c>
      <c r="O51" s="47">
        <f t="shared" si="4"/>
        <v>9863.16</v>
      </c>
      <c r="P51" s="47">
        <f t="shared" si="5"/>
        <v>114364.40000000001</v>
      </c>
      <c r="Q51" s="47">
        <f t="shared" si="6"/>
        <v>65635.599999999991</v>
      </c>
      <c r="R51" s="48">
        <v>0</v>
      </c>
      <c r="S51" s="187" t="s">
        <v>556</v>
      </c>
    </row>
    <row r="52" spans="1:19" s="1" customFormat="1" ht="84" customHeight="1">
      <c r="A52" s="132" t="s">
        <v>204</v>
      </c>
      <c r="B52" s="40" t="s">
        <v>186</v>
      </c>
      <c r="C52" s="44" t="s">
        <v>171</v>
      </c>
      <c r="D52" s="237" t="s">
        <v>269</v>
      </c>
      <c r="E52" s="47">
        <v>245000</v>
      </c>
      <c r="F52" s="181">
        <v>242717.75</v>
      </c>
      <c r="G52" s="47">
        <v>245000</v>
      </c>
      <c r="H52" s="47">
        <v>0</v>
      </c>
      <c r="I52" s="47">
        <f t="shared" si="7"/>
        <v>245000</v>
      </c>
      <c r="J52" s="48">
        <v>15061.82</v>
      </c>
      <c r="K52" s="48">
        <v>0</v>
      </c>
      <c r="L52" s="48">
        <v>0</v>
      </c>
      <c r="M52" s="47">
        <f t="shared" si="3"/>
        <v>15061.82</v>
      </c>
      <c r="N52" s="47">
        <v>0</v>
      </c>
      <c r="O52" s="47">
        <f t="shared" si="4"/>
        <v>15061.82</v>
      </c>
      <c r="P52" s="47">
        <f t="shared" si="5"/>
        <v>15061.82</v>
      </c>
      <c r="Q52" s="47">
        <f t="shared" si="6"/>
        <v>229938.18</v>
      </c>
      <c r="R52" s="48">
        <v>60000</v>
      </c>
      <c r="S52" s="187" t="s">
        <v>665</v>
      </c>
    </row>
    <row r="53" spans="1:19" s="1" customFormat="1" ht="73.5" customHeight="1">
      <c r="A53" s="132" t="s">
        <v>205</v>
      </c>
      <c r="B53" s="40" t="s">
        <v>186</v>
      </c>
      <c r="C53" s="44" t="s">
        <v>172</v>
      </c>
      <c r="D53" s="237" t="s">
        <v>266</v>
      </c>
      <c r="E53" s="47">
        <v>120000</v>
      </c>
      <c r="F53" s="181">
        <v>118853.08</v>
      </c>
      <c r="G53" s="47">
        <v>120000</v>
      </c>
      <c r="H53" s="47">
        <v>0</v>
      </c>
      <c r="I53" s="47">
        <f t="shared" si="7"/>
        <v>120000</v>
      </c>
      <c r="J53" s="48">
        <v>0</v>
      </c>
      <c r="K53" s="48">
        <v>29429</v>
      </c>
      <c r="L53" s="48">
        <v>0</v>
      </c>
      <c r="M53" s="47">
        <f t="shared" si="3"/>
        <v>29429</v>
      </c>
      <c r="N53" s="47">
        <f>[1]LOGARIASMOI!$R$133+[1]LOGARIASMOI!$R$165</f>
        <v>37776.43</v>
      </c>
      <c r="O53" s="47">
        <f t="shared" si="4"/>
        <v>67205.429999999993</v>
      </c>
      <c r="P53" s="47">
        <f t="shared" si="5"/>
        <v>67205.429999999993</v>
      </c>
      <c r="Q53" s="47">
        <f t="shared" si="6"/>
        <v>52794.570000000007</v>
      </c>
      <c r="R53" s="48">
        <v>40000</v>
      </c>
      <c r="S53" s="187" t="s">
        <v>666</v>
      </c>
    </row>
    <row r="54" spans="1:19" s="1" customFormat="1" ht="58.5" customHeight="1">
      <c r="A54" s="132" t="s">
        <v>206</v>
      </c>
      <c r="B54" s="40" t="s">
        <v>186</v>
      </c>
      <c r="C54" s="44" t="s">
        <v>173</v>
      </c>
      <c r="D54" s="237" t="s">
        <v>281</v>
      </c>
      <c r="E54" s="47">
        <v>50000</v>
      </c>
      <c r="F54" s="181">
        <v>48967.44</v>
      </c>
      <c r="G54" s="47">
        <v>50000</v>
      </c>
      <c r="H54" s="47">
        <v>0</v>
      </c>
      <c r="I54" s="47">
        <f t="shared" si="7"/>
        <v>50000</v>
      </c>
      <c r="J54" s="48">
        <v>0</v>
      </c>
      <c r="K54" s="48">
        <v>0</v>
      </c>
      <c r="L54" s="48">
        <v>0</v>
      </c>
      <c r="M54" s="47">
        <f t="shared" si="3"/>
        <v>0</v>
      </c>
      <c r="N54" s="47">
        <f>[1]LOGARIASMOI!$J$136</f>
        <v>6209.21</v>
      </c>
      <c r="O54" s="47">
        <f t="shared" si="4"/>
        <v>6209.21</v>
      </c>
      <c r="P54" s="47">
        <f t="shared" si="5"/>
        <v>6209.21</v>
      </c>
      <c r="Q54" s="47">
        <f t="shared" si="6"/>
        <v>43790.79</v>
      </c>
      <c r="R54" s="48">
        <v>16000</v>
      </c>
      <c r="S54" s="187" t="s">
        <v>584</v>
      </c>
    </row>
    <row r="55" spans="1:19" s="1" customFormat="1" ht="48.75" customHeight="1">
      <c r="A55" s="132" t="s">
        <v>207</v>
      </c>
      <c r="B55" s="40" t="s">
        <v>186</v>
      </c>
      <c r="C55" s="44" t="s">
        <v>174</v>
      </c>
      <c r="D55" s="237" t="s">
        <v>282</v>
      </c>
      <c r="E55" s="47">
        <v>70000</v>
      </c>
      <c r="F55" s="181">
        <v>56443.65</v>
      </c>
      <c r="G55" s="47">
        <v>70000</v>
      </c>
      <c r="H55" s="47">
        <v>0</v>
      </c>
      <c r="I55" s="47">
        <f t="shared" si="7"/>
        <v>70000</v>
      </c>
      <c r="J55" s="48">
        <v>16169.47</v>
      </c>
      <c r="K55" s="48">
        <v>0</v>
      </c>
      <c r="L55" s="48">
        <v>0</v>
      </c>
      <c r="M55" s="47">
        <f t="shared" si="3"/>
        <v>16169.47</v>
      </c>
      <c r="N55" s="47">
        <v>0</v>
      </c>
      <c r="O55" s="47">
        <f t="shared" si="4"/>
        <v>16169.47</v>
      </c>
      <c r="P55" s="47">
        <f t="shared" si="5"/>
        <v>16169.47</v>
      </c>
      <c r="Q55" s="47">
        <f t="shared" si="6"/>
        <v>53830.53</v>
      </c>
      <c r="R55" s="48">
        <v>20000</v>
      </c>
      <c r="S55" s="187" t="s">
        <v>329</v>
      </c>
    </row>
    <row r="56" spans="1:19" s="1" customFormat="1" ht="43.5" customHeight="1">
      <c r="A56" s="132" t="s">
        <v>208</v>
      </c>
      <c r="B56" s="40" t="s">
        <v>186</v>
      </c>
      <c r="C56" s="44" t="s">
        <v>175</v>
      </c>
      <c r="D56" s="237" t="s">
        <v>359</v>
      </c>
      <c r="E56" s="47">
        <v>95120</v>
      </c>
      <c r="F56" s="181">
        <v>78916.08</v>
      </c>
      <c r="G56" s="47">
        <v>95120</v>
      </c>
      <c r="H56" s="47">
        <v>0</v>
      </c>
      <c r="I56" s="47">
        <f t="shared" si="7"/>
        <v>95120</v>
      </c>
      <c r="J56" s="48">
        <v>0</v>
      </c>
      <c r="K56" s="48">
        <v>5556.4</v>
      </c>
      <c r="L56" s="48">
        <v>0</v>
      </c>
      <c r="M56" s="47">
        <f t="shared" si="3"/>
        <v>5556.4</v>
      </c>
      <c r="N56" s="47">
        <v>0</v>
      </c>
      <c r="O56" s="47">
        <f t="shared" si="4"/>
        <v>5556.4</v>
      </c>
      <c r="P56" s="47">
        <f t="shared" si="5"/>
        <v>5556.4</v>
      </c>
      <c r="Q56" s="47">
        <f t="shared" si="6"/>
        <v>89563.6</v>
      </c>
      <c r="R56" s="48">
        <v>40000</v>
      </c>
      <c r="S56" s="187" t="s">
        <v>667</v>
      </c>
    </row>
    <row r="57" spans="1:19" s="1" customFormat="1" ht="57.75" customHeight="1">
      <c r="A57" s="132" t="s">
        <v>209</v>
      </c>
      <c r="B57" s="40" t="s">
        <v>186</v>
      </c>
      <c r="C57" s="44" t="s">
        <v>214</v>
      </c>
      <c r="D57" s="237" t="s">
        <v>274</v>
      </c>
      <c r="E57" s="47">
        <v>69600</v>
      </c>
      <c r="F57" s="181">
        <v>59763.199999999997</v>
      </c>
      <c r="G57" s="47">
        <v>69600</v>
      </c>
      <c r="H57" s="47">
        <v>0</v>
      </c>
      <c r="I57" s="47">
        <f t="shared" si="7"/>
        <v>69600</v>
      </c>
      <c r="J57" s="48">
        <v>0</v>
      </c>
      <c r="K57" s="48">
        <v>0</v>
      </c>
      <c r="L57" s="48">
        <v>0</v>
      </c>
      <c r="M57" s="47">
        <f t="shared" si="3"/>
        <v>0</v>
      </c>
      <c r="N57" s="47">
        <v>0</v>
      </c>
      <c r="O57" s="47">
        <f t="shared" si="4"/>
        <v>0</v>
      </c>
      <c r="P57" s="47">
        <f t="shared" si="5"/>
        <v>0</v>
      </c>
      <c r="Q57" s="47">
        <f t="shared" si="6"/>
        <v>69600</v>
      </c>
      <c r="R57" s="48">
        <v>20000</v>
      </c>
      <c r="S57" s="187" t="s">
        <v>329</v>
      </c>
    </row>
    <row r="58" spans="1:19" s="1" customFormat="1" ht="47.25" customHeight="1">
      <c r="A58" s="132" t="s">
        <v>215</v>
      </c>
      <c r="B58" s="40" t="s">
        <v>186</v>
      </c>
      <c r="C58" s="44" t="s">
        <v>216</v>
      </c>
      <c r="D58" s="237" t="s">
        <v>265</v>
      </c>
      <c r="E58" s="47">
        <v>84680</v>
      </c>
      <c r="F58" s="181">
        <v>83833.2</v>
      </c>
      <c r="G58" s="47">
        <v>84680</v>
      </c>
      <c r="H58" s="47">
        <v>0</v>
      </c>
      <c r="I58" s="47">
        <f t="shared" si="7"/>
        <v>84680</v>
      </c>
      <c r="J58" s="48">
        <v>0</v>
      </c>
      <c r="K58" s="48">
        <v>0</v>
      </c>
      <c r="L58" s="48">
        <v>0</v>
      </c>
      <c r="M58" s="47">
        <f t="shared" si="3"/>
        <v>0</v>
      </c>
      <c r="N58" s="47">
        <v>0</v>
      </c>
      <c r="O58" s="47">
        <f t="shared" si="4"/>
        <v>0</v>
      </c>
      <c r="P58" s="47">
        <f t="shared" si="5"/>
        <v>0</v>
      </c>
      <c r="Q58" s="47">
        <f t="shared" si="6"/>
        <v>84680</v>
      </c>
      <c r="R58" s="48">
        <v>10000</v>
      </c>
      <c r="S58" s="187" t="s">
        <v>329</v>
      </c>
    </row>
    <row r="59" spans="1:19" s="1" customFormat="1" ht="57" customHeight="1">
      <c r="A59" s="132" t="s">
        <v>350</v>
      </c>
      <c r="B59" s="40" t="s">
        <v>186</v>
      </c>
      <c r="C59" s="44" t="s">
        <v>249</v>
      </c>
      <c r="D59" s="237" t="s">
        <v>267</v>
      </c>
      <c r="E59" s="47">
        <v>90000</v>
      </c>
      <c r="F59" s="181">
        <v>89285.62</v>
      </c>
      <c r="G59" s="47">
        <v>90000</v>
      </c>
      <c r="H59" s="47">
        <v>0</v>
      </c>
      <c r="I59" s="47">
        <f t="shared" si="7"/>
        <v>90000</v>
      </c>
      <c r="J59" s="48">
        <v>0</v>
      </c>
      <c r="K59" s="48">
        <v>0</v>
      </c>
      <c r="L59" s="48">
        <v>0</v>
      </c>
      <c r="M59" s="47">
        <f t="shared" si="3"/>
        <v>0</v>
      </c>
      <c r="N59" s="47">
        <v>69601.14</v>
      </c>
      <c r="O59" s="47">
        <f t="shared" si="4"/>
        <v>69601.14</v>
      </c>
      <c r="P59" s="47">
        <f t="shared" si="5"/>
        <v>69601.14</v>
      </c>
      <c r="Q59" s="47">
        <f t="shared" si="6"/>
        <v>20398.86</v>
      </c>
      <c r="R59" s="48">
        <v>10000</v>
      </c>
      <c r="S59" s="187" t="s">
        <v>584</v>
      </c>
    </row>
    <row r="60" spans="1:19" s="1" customFormat="1" ht="44.25" customHeight="1">
      <c r="A60" s="132" t="s">
        <v>351</v>
      </c>
      <c r="B60" s="40" t="s">
        <v>186</v>
      </c>
      <c r="C60" s="44" t="s">
        <v>250</v>
      </c>
      <c r="D60" s="237" t="s">
        <v>283</v>
      </c>
      <c r="E60" s="47">
        <v>50000</v>
      </c>
      <c r="F60" s="181">
        <v>49650.81</v>
      </c>
      <c r="G60" s="47">
        <v>50000</v>
      </c>
      <c r="H60" s="47">
        <v>0</v>
      </c>
      <c r="I60" s="47">
        <f t="shared" si="7"/>
        <v>50000</v>
      </c>
      <c r="J60" s="48">
        <v>0</v>
      </c>
      <c r="K60" s="48">
        <v>0</v>
      </c>
      <c r="L60" s="48">
        <v>0</v>
      </c>
      <c r="M60" s="47">
        <f t="shared" si="3"/>
        <v>0</v>
      </c>
      <c r="N60" s="47">
        <v>0</v>
      </c>
      <c r="O60" s="47">
        <f t="shared" si="4"/>
        <v>0</v>
      </c>
      <c r="P60" s="47">
        <f t="shared" si="5"/>
        <v>0</v>
      </c>
      <c r="Q60" s="47">
        <f t="shared" si="6"/>
        <v>50000</v>
      </c>
      <c r="R60" s="48">
        <v>9000</v>
      </c>
      <c r="S60" s="187" t="s">
        <v>235</v>
      </c>
    </row>
    <row r="61" spans="1:19" s="1" customFormat="1" ht="39.75" customHeight="1">
      <c r="A61" s="132" t="s">
        <v>352</v>
      </c>
      <c r="B61" s="40" t="s">
        <v>186</v>
      </c>
      <c r="C61" s="44" t="s">
        <v>355</v>
      </c>
      <c r="D61" s="237" t="s">
        <v>277</v>
      </c>
      <c r="E61" s="47">
        <v>90000</v>
      </c>
      <c r="F61" s="181">
        <v>75304</v>
      </c>
      <c r="G61" s="47">
        <v>90000</v>
      </c>
      <c r="H61" s="47">
        <v>0</v>
      </c>
      <c r="I61" s="47">
        <f t="shared" si="7"/>
        <v>90000</v>
      </c>
      <c r="J61" s="48">
        <v>0</v>
      </c>
      <c r="K61" s="48">
        <v>0</v>
      </c>
      <c r="L61" s="48">
        <v>0</v>
      </c>
      <c r="M61" s="47">
        <f t="shared" si="3"/>
        <v>0</v>
      </c>
      <c r="N61" s="47">
        <v>0</v>
      </c>
      <c r="O61" s="47">
        <f t="shared" si="4"/>
        <v>0</v>
      </c>
      <c r="P61" s="47">
        <f t="shared" si="5"/>
        <v>0</v>
      </c>
      <c r="Q61" s="47">
        <f t="shared" si="6"/>
        <v>90000</v>
      </c>
      <c r="R61" s="48">
        <v>30500</v>
      </c>
      <c r="S61" s="187" t="s">
        <v>235</v>
      </c>
    </row>
    <row r="62" spans="1:19" s="1" customFormat="1" ht="58.5" customHeight="1">
      <c r="A62" s="189" t="s">
        <v>353</v>
      </c>
      <c r="B62" s="40" t="s">
        <v>186</v>
      </c>
      <c r="C62" s="44" t="s">
        <v>349</v>
      </c>
      <c r="D62" s="237" t="s">
        <v>271</v>
      </c>
      <c r="E62" s="47">
        <v>58000</v>
      </c>
      <c r="F62" s="181">
        <v>57536</v>
      </c>
      <c r="G62" s="47">
        <v>58000</v>
      </c>
      <c r="H62" s="47">
        <v>0</v>
      </c>
      <c r="I62" s="47">
        <f t="shared" si="7"/>
        <v>58000</v>
      </c>
      <c r="J62" s="48">
        <v>0</v>
      </c>
      <c r="K62" s="48">
        <v>0</v>
      </c>
      <c r="L62" s="48">
        <v>0</v>
      </c>
      <c r="M62" s="47">
        <f t="shared" si="3"/>
        <v>0</v>
      </c>
      <c r="N62" s="47">
        <v>0</v>
      </c>
      <c r="O62" s="47">
        <f t="shared" si="4"/>
        <v>0</v>
      </c>
      <c r="P62" s="47">
        <f t="shared" si="5"/>
        <v>0</v>
      </c>
      <c r="Q62" s="47">
        <f t="shared" si="6"/>
        <v>58000</v>
      </c>
      <c r="R62" s="48">
        <v>40000</v>
      </c>
      <c r="S62" s="187" t="s">
        <v>668</v>
      </c>
    </row>
    <row r="63" spans="1:19" s="1" customFormat="1" ht="76.5">
      <c r="A63" s="189" t="s">
        <v>356</v>
      </c>
      <c r="B63" s="40" t="s">
        <v>186</v>
      </c>
      <c r="C63" s="44" t="s">
        <v>442</v>
      </c>
      <c r="D63" s="237" t="s">
        <v>279</v>
      </c>
      <c r="E63" s="47">
        <v>60000</v>
      </c>
      <c r="F63" s="181">
        <v>47715</v>
      </c>
      <c r="G63" s="47">
        <v>60000</v>
      </c>
      <c r="H63" s="47">
        <v>0</v>
      </c>
      <c r="I63" s="47">
        <f t="shared" si="7"/>
        <v>60000</v>
      </c>
      <c r="J63" s="48">
        <v>0</v>
      </c>
      <c r="K63" s="48">
        <v>0</v>
      </c>
      <c r="L63" s="48">
        <v>0</v>
      </c>
      <c r="M63" s="47">
        <f t="shared" si="3"/>
        <v>0</v>
      </c>
      <c r="N63" s="47">
        <v>0</v>
      </c>
      <c r="O63" s="47">
        <f t="shared" si="4"/>
        <v>0</v>
      </c>
      <c r="P63" s="47">
        <f t="shared" si="5"/>
        <v>0</v>
      </c>
      <c r="Q63" s="47">
        <f t="shared" si="6"/>
        <v>60000</v>
      </c>
      <c r="R63" s="48">
        <v>47000</v>
      </c>
      <c r="S63" s="187" t="s">
        <v>669</v>
      </c>
    </row>
    <row r="64" spans="1:19" s="1" customFormat="1" ht="45.75" customHeight="1">
      <c r="A64" s="189" t="s">
        <v>443</v>
      </c>
      <c r="B64" s="40" t="s">
        <v>186</v>
      </c>
      <c r="C64" s="44" t="s">
        <v>452</v>
      </c>
      <c r="D64" s="237" t="s">
        <v>275</v>
      </c>
      <c r="E64" s="47">
        <v>50000</v>
      </c>
      <c r="F64" s="181">
        <v>49627.61</v>
      </c>
      <c r="G64" s="47">
        <v>50000</v>
      </c>
      <c r="H64" s="47">
        <v>0</v>
      </c>
      <c r="I64" s="47">
        <f t="shared" si="7"/>
        <v>50000</v>
      </c>
      <c r="J64" s="48">
        <v>0</v>
      </c>
      <c r="K64" s="48">
        <v>0</v>
      </c>
      <c r="L64" s="48">
        <v>0</v>
      </c>
      <c r="M64" s="47">
        <f t="shared" si="3"/>
        <v>0</v>
      </c>
      <c r="N64" s="47">
        <v>0</v>
      </c>
      <c r="O64" s="47">
        <f t="shared" si="4"/>
        <v>0</v>
      </c>
      <c r="P64" s="47">
        <f t="shared" si="5"/>
        <v>0</v>
      </c>
      <c r="Q64" s="47">
        <f t="shared" si="6"/>
        <v>50000</v>
      </c>
      <c r="R64" s="48">
        <v>20000</v>
      </c>
      <c r="S64" s="187" t="s">
        <v>195</v>
      </c>
    </row>
    <row r="65" spans="1:19" s="1" customFormat="1" ht="35.25" customHeight="1">
      <c r="A65" s="189" t="s">
        <v>453</v>
      </c>
      <c r="B65" s="40" t="s">
        <v>186</v>
      </c>
      <c r="C65" s="44" t="s">
        <v>454</v>
      </c>
      <c r="D65" s="237" t="s">
        <v>278</v>
      </c>
      <c r="E65" s="47">
        <v>190000</v>
      </c>
      <c r="F65" s="181">
        <v>141297.97</v>
      </c>
      <c r="G65" s="47">
        <v>190000</v>
      </c>
      <c r="H65" s="47">
        <v>0</v>
      </c>
      <c r="I65" s="47">
        <f t="shared" si="7"/>
        <v>190000</v>
      </c>
      <c r="J65" s="48">
        <v>0</v>
      </c>
      <c r="K65" s="48">
        <v>0</v>
      </c>
      <c r="L65" s="48">
        <v>0</v>
      </c>
      <c r="M65" s="47">
        <f t="shared" si="3"/>
        <v>0</v>
      </c>
      <c r="N65" s="47">
        <v>0</v>
      </c>
      <c r="O65" s="47">
        <f t="shared" si="4"/>
        <v>0</v>
      </c>
      <c r="P65" s="47">
        <f t="shared" si="5"/>
        <v>0</v>
      </c>
      <c r="Q65" s="47">
        <f t="shared" si="6"/>
        <v>190000</v>
      </c>
      <c r="R65" s="48">
        <v>23000</v>
      </c>
      <c r="S65" s="187" t="s">
        <v>590</v>
      </c>
    </row>
    <row r="66" spans="1:19" s="1" customFormat="1" ht="55.5" customHeight="1">
      <c r="A66" s="189" t="s">
        <v>455</v>
      </c>
      <c r="B66" s="40" t="s">
        <v>186</v>
      </c>
      <c r="C66" s="44" t="s">
        <v>108</v>
      </c>
      <c r="D66" s="237" t="s">
        <v>270</v>
      </c>
      <c r="E66" s="47">
        <v>19440</v>
      </c>
      <c r="F66" s="181">
        <v>0</v>
      </c>
      <c r="G66" s="47">
        <v>19440</v>
      </c>
      <c r="H66" s="47">
        <v>0</v>
      </c>
      <c r="I66" s="47">
        <f t="shared" ref="I66:I96" si="19">G66-H66</f>
        <v>19440</v>
      </c>
      <c r="J66" s="48">
        <v>0</v>
      </c>
      <c r="K66" s="48">
        <v>0</v>
      </c>
      <c r="L66" s="48">
        <v>0</v>
      </c>
      <c r="M66" s="47">
        <f t="shared" ref="M66:M96" si="20">SUM(J66:L66)</f>
        <v>0</v>
      </c>
      <c r="N66" s="47">
        <v>0</v>
      </c>
      <c r="O66" s="47">
        <f t="shared" ref="O66:O96" si="21">M66+N66</f>
        <v>0</v>
      </c>
      <c r="P66" s="47">
        <f t="shared" ref="P66:P96" si="22">H66+O66</f>
        <v>0</v>
      </c>
      <c r="Q66" s="47">
        <f t="shared" ref="Q66:Q96" si="23">G66-P66</f>
        <v>19440</v>
      </c>
      <c r="R66" s="48">
        <v>18000</v>
      </c>
      <c r="S66" s="187" t="s">
        <v>344</v>
      </c>
    </row>
    <row r="67" spans="1:19" s="1" customFormat="1" ht="52.5" customHeight="1">
      <c r="A67" s="189" t="s">
        <v>543</v>
      </c>
      <c r="B67" s="40" t="s">
        <v>186</v>
      </c>
      <c r="C67" s="44" t="s">
        <v>536</v>
      </c>
      <c r="D67" s="237" t="s">
        <v>264</v>
      </c>
      <c r="E67" s="47">
        <v>88160</v>
      </c>
      <c r="F67" s="181">
        <v>67054.399999999994</v>
      </c>
      <c r="G67" s="47">
        <v>88160</v>
      </c>
      <c r="H67" s="47">
        <v>0</v>
      </c>
      <c r="I67" s="47">
        <f t="shared" si="19"/>
        <v>88160</v>
      </c>
      <c r="J67" s="48">
        <v>0</v>
      </c>
      <c r="K67" s="48">
        <v>0</v>
      </c>
      <c r="L67" s="48">
        <v>0</v>
      </c>
      <c r="M67" s="47">
        <f t="shared" si="20"/>
        <v>0</v>
      </c>
      <c r="N67" s="47">
        <v>0</v>
      </c>
      <c r="O67" s="47">
        <f t="shared" si="21"/>
        <v>0</v>
      </c>
      <c r="P67" s="47">
        <f t="shared" si="22"/>
        <v>0</v>
      </c>
      <c r="Q67" s="47">
        <f t="shared" si="23"/>
        <v>88160</v>
      </c>
      <c r="R67" s="48">
        <v>22934.04</v>
      </c>
      <c r="S67" s="187" t="s">
        <v>195</v>
      </c>
    </row>
    <row r="68" spans="1:19" s="186" customFormat="1" ht="42" customHeight="1">
      <c r="A68" s="285">
        <v>12</v>
      </c>
      <c r="B68" s="37" t="s">
        <v>186</v>
      </c>
      <c r="C68" s="38" t="s">
        <v>109</v>
      </c>
      <c r="D68" s="234" t="s">
        <v>270</v>
      </c>
      <c r="E68" s="45">
        <f>SUM(E69:E81)</f>
        <v>1200000</v>
      </c>
      <c r="F68" s="45">
        <f t="shared" ref="F68:R68" si="24">SUM(F69:F81)</f>
        <v>566637.31999999995</v>
      </c>
      <c r="G68" s="45">
        <f t="shared" si="24"/>
        <v>1200000</v>
      </c>
      <c r="H68" s="45">
        <f t="shared" si="24"/>
        <v>0</v>
      </c>
      <c r="I68" s="45">
        <f t="shared" si="24"/>
        <v>1200000</v>
      </c>
      <c r="J68" s="45">
        <f t="shared" si="24"/>
        <v>0</v>
      </c>
      <c r="K68" s="45">
        <f t="shared" si="24"/>
        <v>0</v>
      </c>
      <c r="L68" s="45">
        <f t="shared" si="24"/>
        <v>10382</v>
      </c>
      <c r="M68" s="45">
        <f t="shared" si="24"/>
        <v>10382</v>
      </c>
      <c r="N68" s="45">
        <f t="shared" si="24"/>
        <v>0</v>
      </c>
      <c r="O68" s="45">
        <f t="shared" si="24"/>
        <v>10382</v>
      </c>
      <c r="P68" s="45">
        <f t="shared" si="24"/>
        <v>10382</v>
      </c>
      <c r="Q68" s="45">
        <f t="shared" si="24"/>
        <v>1189618</v>
      </c>
      <c r="R68" s="45">
        <f t="shared" si="24"/>
        <v>356331.86</v>
      </c>
      <c r="S68" s="226" t="s">
        <v>58</v>
      </c>
    </row>
    <row r="69" spans="1:19" s="1" customFormat="1" ht="59.25" customHeight="1">
      <c r="A69" s="133" t="s">
        <v>210</v>
      </c>
      <c r="B69" s="40" t="s">
        <v>186</v>
      </c>
      <c r="C69" s="44" t="s">
        <v>110</v>
      </c>
      <c r="D69" s="237" t="s">
        <v>348</v>
      </c>
      <c r="E69" s="47">
        <v>350000</v>
      </c>
      <c r="F69" s="181">
        <v>330600</v>
      </c>
      <c r="G69" s="47">
        <v>350000</v>
      </c>
      <c r="H69" s="47">
        <v>0</v>
      </c>
      <c r="I69" s="47">
        <f t="shared" si="19"/>
        <v>350000</v>
      </c>
      <c r="J69" s="48">
        <v>0</v>
      </c>
      <c r="K69" s="48">
        <v>0</v>
      </c>
      <c r="L69" s="48">
        <v>10382</v>
      </c>
      <c r="M69" s="47">
        <f t="shared" si="20"/>
        <v>10382</v>
      </c>
      <c r="N69" s="47">
        <v>0</v>
      </c>
      <c r="O69" s="47">
        <f t="shared" si="21"/>
        <v>10382</v>
      </c>
      <c r="P69" s="47">
        <f t="shared" si="22"/>
        <v>10382</v>
      </c>
      <c r="Q69" s="47">
        <f t="shared" si="23"/>
        <v>339618</v>
      </c>
      <c r="R69" s="48">
        <v>70000</v>
      </c>
      <c r="S69" s="187" t="s">
        <v>670</v>
      </c>
    </row>
    <row r="70" spans="1:19" s="1" customFormat="1" ht="45.75" customHeight="1">
      <c r="A70" s="43" t="s">
        <v>211</v>
      </c>
      <c r="B70" s="40" t="s">
        <v>186</v>
      </c>
      <c r="C70" s="44" t="s">
        <v>111</v>
      </c>
      <c r="D70" s="237" t="s">
        <v>269</v>
      </c>
      <c r="E70" s="47">
        <v>50000</v>
      </c>
      <c r="F70" s="47">
        <v>50000</v>
      </c>
      <c r="G70" s="47">
        <v>50000</v>
      </c>
      <c r="H70" s="47">
        <v>0</v>
      </c>
      <c r="I70" s="47">
        <f t="shared" si="19"/>
        <v>50000</v>
      </c>
      <c r="J70" s="47">
        <v>0</v>
      </c>
      <c r="K70" s="47">
        <v>0</v>
      </c>
      <c r="L70" s="47">
        <v>0</v>
      </c>
      <c r="M70" s="47">
        <f t="shared" si="20"/>
        <v>0</v>
      </c>
      <c r="N70" s="47">
        <v>0</v>
      </c>
      <c r="O70" s="47">
        <f t="shared" si="21"/>
        <v>0</v>
      </c>
      <c r="P70" s="47">
        <f t="shared" si="22"/>
        <v>0</v>
      </c>
      <c r="Q70" s="47">
        <f t="shared" si="23"/>
        <v>50000</v>
      </c>
      <c r="R70" s="47">
        <v>50000</v>
      </c>
      <c r="S70" s="187" t="s">
        <v>557</v>
      </c>
    </row>
    <row r="71" spans="1:19" s="1" customFormat="1" ht="101.25" customHeight="1">
      <c r="A71" s="43" t="s">
        <v>212</v>
      </c>
      <c r="B71" s="40" t="s">
        <v>186</v>
      </c>
      <c r="C71" s="44" t="s">
        <v>373</v>
      </c>
      <c r="D71" s="237" t="s">
        <v>278</v>
      </c>
      <c r="E71" s="47">
        <v>46400</v>
      </c>
      <c r="F71" s="181">
        <v>38976</v>
      </c>
      <c r="G71" s="47">
        <v>46400</v>
      </c>
      <c r="H71" s="47">
        <v>0</v>
      </c>
      <c r="I71" s="47">
        <f t="shared" si="19"/>
        <v>46400</v>
      </c>
      <c r="J71" s="48">
        <v>0</v>
      </c>
      <c r="K71" s="48">
        <v>0</v>
      </c>
      <c r="L71" s="48">
        <v>0</v>
      </c>
      <c r="M71" s="47">
        <f t="shared" si="20"/>
        <v>0</v>
      </c>
      <c r="N71" s="47">
        <v>0</v>
      </c>
      <c r="O71" s="47">
        <f t="shared" si="21"/>
        <v>0</v>
      </c>
      <c r="P71" s="47">
        <f t="shared" si="22"/>
        <v>0</v>
      </c>
      <c r="Q71" s="47">
        <f t="shared" si="23"/>
        <v>46400</v>
      </c>
      <c r="R71" s="48">
        <v>20000</v>
      </c>
      <c r="S71" s="187" t="s">
        <v>329</v>
      </c>
    </row>
    <row r="72" spans="1:19" s="1" customFormat="1" ht="111" customHeight="1">
      <c r="A72" s="43" t="s">
        <v>369</v>
      </c>
      <c r="B72" s="40" t="s">
        <v>186</v>
      </c>
      <c r="C72" s="44" t="s">
        <v>374</v>
      </c>
      <c r="D72" s="237" t="s">
        <v>268</v>
      </c>
      <c r="E72" s="47">
        <v>46400</v>
      </c>
      <c r="F72" s="181">
        <v>40832</v>
      </c>
      <c r="G72" s="47">
        <v>46400</v>
      </c>
      <c r="H72" s="47">
        <v>0</v>
      </c>
      <c r="I72" s="47">
        <f t="shared" si="19"/>
        <v>46400</v>
      </c>
      <c r="J72" s="48">
        <v>0</v>
      </c>
      <c r="K72" s="48">
        <v>0</v>
      </c>
      <c r="L72" s="48">
        <v>0</v>
      </c>
      <c r="M72" s="47">
        <f t="shared" si="20"/>
        <v>0</v>
      </c>
      <c r="N72" s="47">
        <v>0</v>
      </c>
      <c r="O72" s="47">
        <f t="shared" si="21"/>
        <v>0</v>
      </c>
      <c r="P72" s="47">
        <f t="shared" si="22"/>
        <v>0</v>
      </c>
      <c r="Q72" s="47">
        <f t="shared" si="23"/>
        <v>46400</v>
      </c>
      <c r="R72" s="48">
        <v>20000</v>
      </c>
      <c r="S72" s="187" t="s">
        <v>481</v>
      </c>
    </row>
    <row r="73" spans="1:19" s="1" customFormat="1" ht="111" customHeight="1">
      <c r="A73" s="43" t="s">
        <v>370</v>
      </c>
      <c r="B73" s="40" t="s">
        <v>186</v>
      </c>
      <c r="C73" s="44" t="s">
        <v>375</v>
      </c>
      <c r="D73" s="237" t="s">
        <v>269</v>
      </c>
      <c r="E73" s="47">
        <v>46400</v>
      </c>
      <c r="F73" s="181">
        <v>45275.96</v>
      </c>
      <c r="G73" s="47">
        <v>46400</v>
      </c>
      <c r="H73" s="47">
        <v>0</v>
      </c>
      <c r="I73" s="47">
        <f t="shared" si="19"/>
        <v>46400</v>
      </c>
      <c r="J73" s="48">
        <v>0</v>
      </c>
      <c r="K73" s="48">
        <v>0</v>
      </c>
      <c r="L73" s="48">
        <v>0</v>
      </c>
      <c r="M73" s="47">
        <f t="shared" si="20"/>
        <v>0</v>
      </c>
      <c r="N73" s="47">
        <v>0</v>
      </c>
      <c r="O73" s="47">
        <f t="shared" si="21"/>
        <v>0</v>
      </c>
      <c r="P73" s="47">
        <f t="shared" si="22"/>
        <v>0</v>
      </c>
      <c r="Q73" s="47">
        <f t="shared" si="23"/>
        <v>46400</v>
      </c>
      <c r="R73" s="48">
        <v>26331.86</v>
      </c>
      <c r="S73" s="187" t="s">
        <v>481</v>
      </c>
    </row>
    <row r="74" spans="1:19" s="1" customFormat="1" ht="107.25" customHeight="1">
      <c r="A74" s="43" t="s">
        <v>371</v>
      </c>
      <c r="B74" s="40" t="s">
        <v>186</v>
      </c>
      <c r="C74" s="44" t="s">
        <v>376</v>
      </c>
      <c r="D74" s="237" t="s">
        <v>433</v>
      </c>
      <c r="E74" s="47">
        <v>46400</v>
      </c>
      <c r="F74" s="181">
        <v>40166.160000000003</v>
      </c>
      <c r="G74" s="47">
        <v>46400</v>
      </c>
      <c r="H74" s="47">
        <v>0</v>
      </c>
      <c r="I74" s="47">
        <f t="shared" si="19"/>
        <v>46400</v>
      </c>
      <c r="J74" s="48">
        <v>0</v>
      </c>
      <c r="K74" s="48">
        <v>0</v>
      </c>
      <c r="L74" s="48">
        <v>0</v>
      </c>
      <c r="M74" s="47">
        <f t="shared" si="20"/>
        <v>0</v>
      </c>
      <c r="N74" s="47">
        <v>0</v>
      </c>
      <c r="O74" s="47">
        <f t="shared" si="21"/>
        <v>0</v>
      </c>
      <c r="P74" s="47">
        <f t="shared" si="22"/>
        <v>0</v>
      </c>
      <c r="Q74" s="47">
        <f t="shared" si="23"/>
        <v>46400</v>
      </c>
      <c r="R74" s="48">
        <v>40000</v>
      </c>
      <c r="S74" s="187" t="s">
        <v>671</v>
      </c>
    </row>
    <row r="75" spans="1:19" s="1" customFormat="1" ht="107.25" customHeight="1">
      <c r="A75" s="43" t="s">
        <v>372</v>
      </c>
      <c r="B75" s="40" t="s">
        <v>186</v>
      </c>
      <c r="C75" s="44" t="s">
        <v>672</v>
      </c>
      <c r="D75" s="237" t="s">
        <v>266</v>
      </c>
      <c r="E75" s="47">
        <v>46400</v>
      </c>
      <c r="F75" s="181">
        <v>20787.2</v>
      </c>
      <c r="G75" s="47">
        <v>20787.2</v>
      </c>
      <c r="H75" s="47">
        <v>0</v>
      </c>
      <c r="I75" s="47">
        <f t="shared" si="19"/>
        <v>20787.2</v>
      </c>
      <c r="J75" s="48">
        <v>0</v>
      </c>
      <c r="K75" s="48">
        <v>0</v>
      </c>
      <c r="L75" s="48">
        <v>0</v>
      </c>
      <c r="M75" s="47">
        <f t="shared" si="20"/>
        <v>0</v>
      </c>
      <c r="N75" s="47">
        <v>0</v>
      </c>
      <c r="O75" s="47">
        <f t="shared" si="21"/>
        <v>0</v>
      </c>
      <c r="P75" s="47">
        <f t="shared" si="22"/>
        <v>0</v>
      </c>
      <c r="Q75" s="47">
        <f t="shared" si="23"/>
        <v>20787.2</v>
      </c>
      <c r="R75" s="48">
        <v>20000</v>
      </c>
      <c r="S75" s="187" t="s">
        <v>671</v>
      </c>
    </row>
    <row r="76" spans="1:19" s="1" customFormat="1" ht="63" customHeight="1">
      <c r="A76" s="43" t="s">
        <v>391</v>
      </c>
      <c r="B76" s="40" t="s">
        <v>186</v>
      </c>
      <c r="C76" s="44" t="s">
        <v>673</v>
      </c>
      <c r="D76" s="237" t="s">
        <v>265</v>
      </c>
      <c r="E76" s="47">
        <v>160000</v>
      </c>
      <c r="F76" s="181">
        <v>0</v>
      </c>
      <c r="G76" s="47">
        <v>205320</v>
      </c>
      <c r="H76" s="47">
        <v>0</v>
      </c>
      <c r="I76" s="47">
        <f t="shared" si="19"/>
        <v>205320</v>
      </c>
      <c r="J76" s="48">
        <v>0</v>
      </c>
      <c r="K76" s="48">
        <v>0</v>
      </c>
      <c r="L76" s="48">
        <v>0</v>
      </c>
      <c r="M76" s="47">
        <f t="shared" si="20"/>
        <v>0</v>
      </c>
      <c r="N76" s="47">
        <v>0</v>
      </c>
      <c r="O76" s="47">
        <f t="shared" si="21"/>
        <v>0</v>
      </c>
      <c r="P76" s="47">
        <f t="shared" si="22"/>
        <v>0</v>
      </c>
      <c r="Q76" s="47">
        <f t="shared" si="23"/>
        <v>205320</v>
      </c>
      <c r="R76" s="48">
        <v>30000</v>
      </c>
      <c r="S76" s="187" t="s">
        <v>456</v>
      </c>
    </row>
    <row r="77" spans="1:19" s="1" customFormat="1" ht="63" customHeight="1">
      <c r="A77" s="43" t="s">
        <v>569</v>
      </c>
      <c r="B77" s="40" t="s">
        <v>186</v>
      </c>
      <c r="C77" s="44" t="s">
        <v>390</v>
      </c>
      <c r="D77" s="237" t="s">
        <v>270</v>
      </c>
      <c r="E77" s="47">
        <v>315200</v>
      </c>
      <c r="F77" s="181">
        <v>0</v>
      </c>
      <c r="G77" s="47">
        <v>251470.8</v>
      </c>
      <c r="H77" s="47">
        <v>0</v>
      </c>
      <c r="I77" s="47">
        <f t="shared" si="19"/>
        <v>251470.8</v>
      </c>
      <c r="J77" s="48">
        <v>0</v>
      </c>
      <c r="K77" s="48">
        <v>0</v>
      </c>
      <c r="L77" s="48">
        <v>0</v>
      </c>
      <c r="M77" s="47">
        <f t="shared" si="20"/>
        <v>0</v>
      </c>
      <c r="N77" s="47">
        <v>0</v>
      </c>
      <c r="O77" s="47">
        <f t="shared" si="21"/>
        <v>0</v>
      </c>
      <c r="P77" s="47">
        <f t="shared" si="22"/>
        <v>0</v>
      </c>
      <c r="Q77" s="47">
        <f t="shared" si="23"/>
        <v>251470.8</v>
      </c>
      <c r="R77" s="48">
        <v>60000</v>
      </c>
      <c r="S77" s="187" t="s">
        <v>330</v>
      </c>
    </row>
    <row r="78" spans="1:19" s="1" customFormat="1" ht="101.25" customHeight="1">
      <c r="A78" s="43" t="s">
        <v>544</v>
      </c>
      <c r="B78" s="40" t="s">
        <v>186</v>
      </c>
      <c r="C78" s="44" t="s">
        <v>537</v>
      </c>
      <c r="D78" s="237" t="s">
        <v>267</v>
      </c>
      <c r="E78" s="47">
        <v>46400</v>
      </c>
      <c r="F78" s="181">
        <v>0</v>
      </c>
      <c r="G78" s="47">
        <v>46400</v>
      </c>
      <c r="H78" s="47">
        <v>0</v>
      </c>
      <c r="I78" s="47">
        <f t="shared" si="19"/>
        <v>46400</v>
      </c>
      <c r="J78" s="48">
        <v>0</v>
      </c>
      <c r="K78" s="48">
        <v>0</v>
      </c>
      <c r="L78" s="48">
        <v>0</v>
      </c>
      <c r="M78" s="47">
        <f t="shared" si="20"/>
        <v>0</v>
      </c>
      <c r="N78" s="47">
        <v>0</v>
      </c>
      <c r="O78" s="47">
        <f t="shared" si="21"/>
        <v>0</v>
      </c>
      <c r="P78" s="47">
        <f t="shared" si="22"/>
        <v>0</v>
      </c>
      <c r="Q78" s="47">
        <f t="shared" si="23"/>
        <v>46400</v>
      </c>
      <c r="R78" s="48">
        <v>10000</v>
      </c>
      <c r="S78" s="187" t="s">
        <v>591</v>
      </c>
    </row>
    <row r="79" spans="1:19" s="1" customFormat="1" ht="101.25" customHeight="1">
      <c r="A79" s="43" t="s">
        <v>545</v>
      </c>
      <c r="B79" s="40" t="s">
        <v>186</v>
      </c>
      <c r="C79" s="44" t="s">
        <v>538</v>
      </c>
      <c r="D79" s="237" t="s">
        <v>279</v>
      </c>
      <c r="E79" s="47">
        <v>46400</v>
      </c>
      <c r="F79" s="181">
        <v>0</v>
      </c>
      <c r="G79" s="47">
        <v>46400</v>
      </c>
      <c r="H79" s="47">
        <v>0</v>
      </c>
      <c r="I79" s="47">
        <f t="shared" si="19"/>
        <v>46400</v>
      </c>
      <c r="J79" s="48">
        <v>0</v>
      </c>
      <c r="K79" s="48">
        <v>0</v>
      </c>
      <c r="L79" s="48">
        <v>0</v>
      </c>
      <c r="M79" s="47">
        <f t="shared" si="20"/>
        <v>0</v>
      </c>
      <c r="N79" s="47">
        <v>0</v>
      </c>
      <c r="O79" s="47">
        <f t="shared" si="21"/>
        <v>0</v>
      </c>
      <c r="P79" s="47">
        <f t="shared" si="22"/>
        <v>0</v>
      </c>
      <c r="Q79" s="47">
        <f t="shared" si="23"/>
        <v>46400</v>
      </c>
      <c r="R79" s="48">
        <v>10000</v>
      </c>
      <c r="S79" s="187"/>
    </row>
    <row r="80" spans="1:19" s="1" customFormat="1" ht="107.25" customHeight="1">
      <c r="A80" s="43" t="s">
        <v>674</v>
      </c>
      <c r="B80" s="40" t="s">
        <v>186</v>
      </c>
      <c r="C80" s="44" t="s">
        <v>675</v>
      </c>
      <c r="D80" s="237" t="s">
        <v>264</v>
      </c>
      <c r="E80" s="47">
        <v>0</v>
      </c>
      <c r="F80" s="181">
        <v>0</v>
      </c>
      <c r="G80" s="47">
        <v>20880</v>
      </c>
      <c r="H80" s="47">
        <v>0</v>
      </c>
      <c r="I80" s="47">
        <f t="shared" si="19"/>
        <v>20880</v>
      </c>
      <c r="J80" s="48">
        <v>0</v>
      </c>
      <c r="K80" s="48">
        <v>0</v>
      </c>
      <c r="L80" s="48">
        <v>0</v>
      </c>
      <c r="M80" s="47">
        <f t="shared" si="20"/>
        <v>0</v>
      </c>
      <c r="N80" s="47">
        <v>0</v>
      </c>
      <c r="O80" s="47">
        <f t="shared" si="21"/>
        <v>0</v>
      </c>
      <c r="P80" s="47">
        <f t="shared" si="22"/>
        <v>0</v>
      </c>
      <c r="Q80" s="47">
        <f t="shared" si="23"/>
        <v>20880</v>
      </c>
      <c r="R80" s="48">
        <v>0</v>
      </c>
      <c r="S80" s="187" t="s">
        <v>676</v>
      </c>
    </row>
    <row r="81" spans="1:19" s="1" customFormat="1" ht="107.25" customHeight="1">
      <c r="A81" s="43" t="s">
        <v>677</v>
      </c>
      <c r="B81" s="40" t="s">
        <v>186</v>
      </c>
      <c r="C81" s="44" t="s">
        <v>678</v>
      </c>
      <c r="D81" s="237" t="s">
        <v>276</v>
      </c>
      <c r="E81" s="47">
        <v>0</v>
      </c>
      <c r="F81" s="181">
        <v>0</v>
      </c>
      <c r="G81" s="47">
        <v>23142</v>
      </c>
      <c r="H81" s="47">
        <v>0</v>
      </c>
      <c r="I81" s="47">
        <f t="shared" ref="I81" si="25">G81-H81</f>
        <v>23142</v>
      </c>
      <c r="J81" s="48">
        <v>0</v>
      </c>
      <c r="K81" s="48">
        <v>0</v>
      </c>
      <c r="L81" s="48">
        <v>0</v>
      </c>
      <c r="M81" s="47">
        <f t="shared" ref="M81" si="26">SUM(J81:L81)</f>
        <v>0</v>
      </c>
      <c r="N81" s="47">
        <v>0</v>
      </c>
      <c r="O81" s="47">
        <f t="shared" ref="O81" si="27">M81+N81</f>
        <v>0</v>
      </c>
      <c r="P81" s="47">
        <f t="shared" ref="P81" si="28">H81+O81</f>
        <v>0</v>
      </c>
      <c r="Q81" s="47">
        <f t="shared" ref="Q81" si="29">G81-P81</f>
        <v>23142</v>
      </c>
      <c r="R81" s="48">
        <v>0</v>
      </c>
      <c r="S81" s="187" t="s">
        <v>679</v>
      </c>
    </row>
    <row r="82" spans="1:19" s="186" customFormat="1" ht="72.75" customHeight="1">
      <c r="A82" s="92">
        <v>13</v>
      </c>
      <c r="B82" s="93" t="s">
        <v>186</v>
      </c>
      <c r="C82" s="196" t="s">
        <v>187</v>
      </c>
      <c r="D82" s="240" t="s">
        <v>270</v>
      </c>
      <c r="E82" s="95">
        <v>250000</v>
      </c>
      <c r="F82" s="182">
        <v>0</v>
      </c>
      <c r="G82" s="95">
        <v>250000</v>
      </c>
      <c r="H82" s="45">
        <v>0</v>
      </c>
      <c r="I82" s="45">
        <f t="shared" si="19"/>
        <v>250000</v>
      </c>
      <c r="J82" s="96">
        <v>0</v>
      </c>
      <c r="K82" s="96">
        <v>0</v>
      </c>
      <c r="L82" s="96">
        <v>0</v>
      </c>
      <c r="M82" s="45">
        <f t="shared" si="20"/>
        <v>0</v>
      </c>
      <c r="N82" s="45">
        <v>0</v>
      </c>
      <c r="O82" s="45">
        <f t="shared" si="21"/>
        <v>0</v>
      </c>
      <c r="P82" s="45">
        <f t="shared" si="22"/>
        <v>0</v>
      </c>
      <c r="Q82" s="45">
        <f t="shared" si="23"/>
        <v>250000</v>
      </c>
      <c r="R82" s="96">
        <v>0</v>
      </c>
      <c r="S82" s="227" t="s">
        <v>345</v>
      </c>
    </row>
    <row r="83" spans="1:19" s="186" customFormat="1" ht="95.25" customHeight="1">
      <c r="A83" s="92">
        <v>14</v>
      </c>
      <c r="B83" s="93" t="s">
        <v>186</v>
      </c>
      <c r="C83" s="94" t="s">
        <v>113</v>
      </c>
      <c r="D83" s="239" t="s">
        <v>270</v>
      </c>
      <c r="E83" s="95">
        <f>SUM(E84:E86)</f>
        <v>1000000</v>
      </c>
      <c r="F83" s="95">
        <f t="shared" ref="F83:H83" si="30">SUM(F84:F86)</f>
        <v>557999.99</v>
      </c>
      <c r="G83" s="95">
        <f t="shared" si="30"/>
        <v>1000000</v>
      </c>
      <c r="H83" s="95">
        <f t="shared" si="30"/>
        <v>0</v>
      </c>
      <c r="I83" s="45">
        <f t="shared" si="19"/>
        <v>1000000</v>
      </c>
      <c r="J83" s="95">
        <f t="shared" ref="J83" si="31">SUM(J84:J86)</f>
        <v>0</v>
      </c>
      <c r="K83" s="95">
        <f t="shared" ref="K83" si="32">SUM(K84:K86)</f>
        <v>0</v>
      </c>
      <c r="L83" s="95">
        <f t="shared" ref="L83" si="33">SUM(L84:L86)</f>
        <v>0</v>
      </c>
      <c r="M83" s="45">
        <f t="shared" si="20"/>
        <v>0</v>
      </c>
      <c r="N83" s="95">
        <f t="shared" ref="N83" si="34">SUM(N84:N86)</f>
        <v>0</v>
      </c>
      <c r="O83" s="45">
        <f t="shared" si="21"/>
        <v>0</v>
      </c>
      <c r="P83" s="45">
        <f t="shared" si="22"/>
        <v>0</v>
      </c>
      <c r="Q83" s="45">
        <f t="shared" si="23"/>
        <v>1000000</v>
      </c>
      <c r="R83" s="96">
        <f>SUM(R84:R86)</f>
        <v>280000</v>
      </c>
      <c r="S83" s="227" t="s">
        <v>244</v>
      </c>
    </row>
    <row r="84" spans="1:19" s="1" customFormat="1" ht="63.75" customHeight="1">
      <c r="A84" s="222" t="s">
        <v>546</v>
      </c>
      <c r="B84" s="283" t="s">
        <v>186</v>
      </c>
      <c r="C84" s="284" t="s">
        <v>539</v>
      </c>
      <c r="D84" s="238" t="s">
        <v>551</v>
      </c>
      <c r="E84" s="223">
        <v>600000</v>
      </c>
      <c r="F84" s="224">
        <v>557999.99</v>
      </c>
      <c r="G84" s="223">
        <v>600000</v>
      </c>
      <c r="H84" s="47">
        <v>0</v>
      </c>
      <c r="I84" s="47">
        <f t="shared" si="19"/>
        <v>600000</v>
      </c>
      <c r="J84" s="225">
        <v>0</v>
      </c>
      <c r="K84" s="225">
        <v>0</v>
      </c>
      <c r="L84" s="225">
        <v>0</v>
      </c>
      <c r="M84" s="47">
        <f t="shared" si="20"/>
        <v>0</v>
      </c>
      <c r="N84" s="47">
        <v>0</v>
      </c>
      <c r="O84" s="47">
        <f t="shared" si="21"/>
        <v>0</v>
      </c>
      <c r="P84" s="47">
        <f t="shared" si="22"/>
        <v>0</v>
      </c>
      <c r="Q84" s="47">
        <f t="shared" si="23"/>
        <v>600000</v>
      </c>
      <c r="R84" s="225">
        <v>120000</v>
      </c>
      <c r="S84" s="187" t="s">
        <v>671</v>
      </c>
    </row>
    <row r="85" spans="1:19" s="1" customFormat="1" ht="60" customHeight="1">
      <c r="A85" s="222" t="s">
        <v>547</v>
      </c>
      <c r="B85" s="283" t="s">
        <v>186</v>
      </c>
      <c r="C85" s="284" t="s">
        <v>540</v>
      </c>
      <c r="D85" s="238" t="s">
        <v>552</v>
      </c>
      <c r="E85" s="223">
        <v>133400</v>
      </c>
      <c r="F85" s="224">
        <v>0</v>
      </c>
      <c r="G85" s="223">
        <v>133400</v>
      </c>
      <c r="H85" s="47">
        <v>0</v>
      </c>
      <c r="I85" s="47">
        <f t="shared" si="19"/>
        <v>133400</v>
      </c>
      <c r="J85" s="225">
        <v>0</v>
      </c>
      <c r="K85" s="225">
        <v>0</v>
      </c>
      <c r="L85" s="225">
        <v>0</v>
      </c>
      <c r="M85" s="47">
        <f t="shared" si="20"/>
        <v>0</v>
      </c>
      <c r="N85" s="47">
        <v>0</v>
      </c>
      <c r="O85" s="47">
        <f t="shared" si="21"/>
        <v>0</v>
      </c>
      <c r="P85" s="47">
        <f t="shared" si="22"/>
        <v>0</v>
      </c>
      <c r="Q85" s="47">
        <f t="shared" si="23"/>
        <v>133400</v>
      </c>
      <c r="R85" s="225">
        <v>40000</v>
      </c>
      <c r="S85" s="187" t="s">
        <v>558</v>
      </c>
    </row>
    <row r="86" spans="1:19" s="1" customFormat="1" ht="93.75" customHeight="1">
      <c r="A86" s="222" t="s">
        <v>548</v>
      </c>
      <c r="B86" s="283" t="s">
        <v>186</v>
      </c>
      <c r="C86" s="284" t="s">
        <v>541</v>
      </c>
      <c r="D86" s="238" t="s">
        <v>270</v>
      </c>
      <c r="E86" s="223">
        <v>266600</v>
      </c>
      <c r="F86" s="224">
        <v>0</v>
      </c>
      <c r="G86" s="223">
        <v>266600</v>
      </c>
      <c r="H86" s="47">
        <v>0</v>
      </c>
      <c r="I86" s="47">
        <f t="shared" si="19"/>
        <v>266600</v>
      </c>
      <c r="J86" s="225">
        <v>0</v>
      </c>
      <c r="K86" s="225">
        <v>0</v>
      </c>
      <c r="L86" s="225">
        <v>0</v>
      </c>
      <c r="M86" s="47">
        <f>SUM(J86:L86)</f>
        <v>0</v>
      </c>
      <c r="N86" s="47">
        <v>0</v>
      </c>
      <c r="O86" s="47">
        <f t="shared" si="21"/>
        <v>0</v>
      </c>
      <c r="P86" s="47">
        <f t="shared" si="22"/>
        <v>0</v>
      </c>
      <c r="Q86" s="47">
        <f t="shared" si="23"/>
        <v>266600</v>
      </c>
      <c r="R86" s="225">
        <v>120000</v>
      </c>
      <c r="S86" s="187" t="s">
        <v>559</v>
      </c>
    </row>
    <row r="87" spans="1:19" s="186" customFormat="1" ht="126" customHeight="1">
      <c r="A87" s="92">
        <v>15</v>
      </c>
      <c r="B87" s="93" t="s">
        <v>186</v>
      </c>
      <c r="C87" s="94" t="s">
        <v>589</v>
      </c>
      <c r="D87" s="239" t="s">
        <v>270</v>
      </c>
      <c r="E87" s="95">
        <f>SUM(E88:E89)</f>
        <v>2000000</v>
      </c>
      <c r="F87" s="95">
        <f t="shared" ref="F87:R87" si="35">SUM(F88:F89)</f>
        <v>0</v>
      </c>
      <c r="G87" s="95">
        <f t="shared" si="35"/>
        <v>2000000</v>
      </c>
      <c r="H87" s="95">
        <f t="shared" si="35"/>
        <v>0</v>
      </c>
      <c r="I87" s="95">
        <f t="shared" si="35"/>
        <v>2000000</v>
      </c>
      <c r="J87" s="95">
        <f t="shared" si="35"/>
        <v>0</v>
      </c>
      <c r="K87" s="95">
        <f t="shared" si="35"/>
        <v>0</v>
      </c>
      <c r="L87" s="95">
        <f t="shared" si="35"/>
        <v>0</v>
      </c>
      <c r="M87" s="95">
        <f t="shared" si="35"/>
        <v>0</v>
      </c>
      <c r="N87" s="95">
        <f t="shared" si="35"/>
        <v>0</v>
      </c>
      <c r="O87" s="95">
        <f t="shared" si="35"/>
        <v>0</v>
      </c>
      <c r="P87" s="95">
        <f t="shared" si="35"/>
        <v>0</v>
      </c>
      <c r="Q87" s="95">
        <f t="shared" si="35"/>
        <v>0</v>
      </c>
      <c r="R87" s="95">
        <f t="shared" si="35"/>
        <v>2000000</v>
      </c>
      <c r="S87" s="227" t="s">
        <v>684</v>
      </c>
    </row>
    <row r="88" spans="1:19" s="1" customFormat="1" ht="33.75" customHeight="1">
      <c r="A88" s="222" t="s">
        <v>680</v>
      </c>
      <c r="B88" s="283" t="s">
        <v>186</v>
      </c>
      <c r="C88" s="284" t="s">
        <v>682</v>
      </c>
      <c r="D88" s="238" t="s">
        <v>266</v>
      </c>
      <c r="E88" s="223">
        <v>0</v>
      </c>
      <c r="F88" s="223">
        <v>0</v>
      </c>
      <c r="G88" s="223">
        <v>155000</v>
      </c>
      <c r="H88" s="223">
        <v>0</v>
      </c>
      <c r="I88" s="223">
        <f t="shared" si="19"/>
        <v>155000</v>
      </c>
      <c r="J88" s="223"/>
      <c r="K88" s="223"/>
      <c r="L88" s="223"/>
      <c r="M88" s="223"/>
      <c r="N88" s="223"/>
      <c r="O88" s="223"/>
      <c r="P88" s="223"/>
      <c r="Q88" s="223"/>
      <c r="R88" s="223">
        <v>155000</v>
      </c>
      <c r="S88" s="187" t="s">
        <v>685</v>
      </c>
    </row>
    <row r="89" spans="1:19" s="1" customFormat="1" ht="127.5">
      <c r="A89" s="222" t="s">
        <v>681</v>
      </c>
      <c r="B89" s="283" t="s">
        <v>186</v>
      </c>
      <c r="C89" s="284" t="s">
        <v>683</v>
      </c>
      <c r="D89" s="238" t="s">
        <v>270</v>
      </c>
      <c r="E89" s="223">
        <v>2000000</v>
      </c>
      <c r="F89" s="223">
        <v>0</v>
      </c>
      <c r="G89" s="223">
        <v>1845000</v>
      </c>
      <c r="H89" s="223">
        <v>0</v>
      </c>
      <c r="I89" s="223">
        <f t="shared" si="19"/>
        <v>1845000</v>
      </c>
      <c r="J89" s="223"/>
      <c r="K89" s="223"/>
      <c r="L89" s="223"/>
      <c r="M89" s="223"/>
      <c r="N89" s="223"/>
      <c r="O89" s="223"/>
      <c r="P89" s="223"/>
      <c r="Q89" s="223"/>
      <c r="R89" s="223">
        <v>1845000</v>
      </c>
      <c r="S89" s="187" t="s">
        <v>686</v>
      </c>
    </row>
    <row r="90" spans="1:19" s="186" customFormat="1" ht="47.25" customHeight="1">
      <c r="A90" s="90">
        <v>16</v>
      </c>
      <c r="B90" s="91" t="s">
        <v>181</v>
      </c>
      <c r="C90" s="38" t="s">
        <v>482</v>
      </c>
      <c r="D90" s="234" t="s">
        <v>269</v>
      </c>
      <c r="E90" s="45">
        <v>1800000</v>
      </c>
      <c r="F90" s="134">
        <v>1800000</v>
      </c>
      <c r="G90" s="45">
        <v>1800000</v>
      </c>
      <c r="H90" s="45">
        <v>156138.97</v>
      </c>
      <c r="I90" s="45">
        <f t="shared" si="19"/>
        <v>1643861.03</v>
      </c>
      <c r="J90" s="46">
        <f>67709.36+52290.64</f>
        <v>120000</v>
      </c>
      <c r="K90" s="46">
        <v>0</v>
      </c>
      <c r="L90" s="46">
        <v>0</v>
      </c>
      <c r="M90" s="45">
        <f t="shared" si="20"/>
        <v>120000</v>
      </c>
      <c r="N90" s="45">
        <v>166504.5901</v>
      </c>
      <c r="O90" s="45">
        <f t="shared" si="21"/>
        <v>286504.59010000003</v>
      </c>
      <c r="P90" s="45">
        <f t="shared" si="22"/>
        <v>442643.5601</v>
      </c>
      <c r="Q90" s="45">
        <f t="shared" si="23"/>
        <v>1357356.4399000001</v>
      </c>
      <c r="R90" s="96">
        <v>140000</v>
      </c>
      <c r="S90" s="227" t="s">
        <v>549</v>
      </c>
    </row>
    <row r="91" spans="1:19" s="186" customFormat="1" ht="54.75" customHeight="1">
      <c r="A91" s="90">
        <v>17</v>
      </c>
      <c r="B91" s="91" t="s">
        <v>181</v>
      </c>
      <c r="C91" s="38" t="s">
        <v>182</v>
      </c>
      <c r="D91" s="234" t="s">
        <v>269</v>
      </c>
      <c r="E91" s="45">
        <v>1500000</v>
      </c>
      <c r="F91" s="134">
        <v>1500000</v>
      </c>
      <c r="G91" s="45">
        <v>1500000</v>
      </c>
      <c r="H91" s="45">
        <v>4036.71</v>
      </c>
      <c r="I91" s="45">
        <f t="shared" si="19"/>
        <v>1495963.29</v>
      </c>
      <c r="J91" s="46">
        <v>0</v>
      </c>
      <c r="K91" s="46">
        <v>0</v>
      </c>
      <c r="L91" s="46">
        <v>0</v>
      </c>
      <c r="M91" s="45">
        <f t="shared" si="20"/>
        <v>0</v>
      </c>
      <c r="N91" s="45">
        <v>0</v>
      </c>
      <c r="O91" s="45">
        <f t="shared" si="21"/>
        <v>0</v>
      </c>
      <c r="P91" s="45">
        <f t="shared" si="22"/>
        <v>4036.71</v>
      </c>
      <c r="Q91" s="45">
        <f t="shared" si="23"/>
        <v>1495963.29</v>
      </c>
      <c r="R91" s="96">
        <v>139000</v>
      </c>
      <c r="S91" s="227" t="s">
        <v>549</v>
      </c>
    </row>
    <row r="92" spans="1:19" s="186" customFormat="1" ht="48" customHeight="1">
      <c r="A92" s="90">
        <v>18</v>
      </c>
      <c r="B92" s="91" t="s">
        <v>181</v>
      </c>
      <c r="C92" s="38" t="s">
        <v>183</v>
      </c>
      <c r="D92" s="234" t="s">
        <v>269</v>
      </c>
      <c r="E92" s="45">
        <v>1000000</v>
      </c>
      <c r="F92" s="134">
        <v>1000000</v>
      </c>
      <c r="G92" s="45">
        <v>1000000</v>
      </c>
      <c r="H92" s="45">
        <v>251418.93</v>
      </c>
      <c r="I92" s="45">
        <f t="shared" si="19"/>
        <v>748581.07000000007</v>
      </c>
      <c r="J92" s="46">
        <v>0</v>
      </c>
      <c r="K92" s="46">
        <v>0</v>
      </c>
      <c r="L92" s="46">
        <v>0</v>
      </c>
      <c r="M92" s="45">
        <f t="shared" si="20"/>
        <v>0</v>
      </c>
      <c r="N92" s="45">
        <v>145325.75</v>
      </c>
      <c r="O92" s="45">
        <f t="shared" si="21"/>
        <v>145325.75</v>
      </c>
      <c r="P92" s="45">
        <f t="shared" si="22"/>
        <v>396744.68</v>
      </c>
      <c r="Q92" s="45">
        <f t="shared" si="23"/>
        <v>603255.32000000007</v>
      </c>
      <c r="R92" s="96">
        <v>50000</v>
      </c>
      <c r="S92" s="227" t="s">
        <v>308</v>
      </c>
    </row>
    <row r="93" spans="1:19" s="186" customFormat="1" ht="70.5" customHeight="1">
      <c r="A93" s="90">
        <v>19</v>
      </c>
      <c r="B93" s="91" t="s">
        <v>181</v>
      </c>
      <c r="C93" s="38" t="s">
        <v>184</v>
      </c>
      <c r="D93" s="234" t="s">
        <v>264</v>
      </c>
      <c r="E93" s="45">
        <v>536328</v>
      </c>
      <c r="F93" s="134">
        <v>536328</v>
      </c>
      <c r="G93" s="45">
        <v>536328</v>
      </c>
      <c r="H93" s="45">
        <v>508575.89</v>
      </c>
      <c r="I93" s="45">
        <f t="shared" si="19"/>
        <v>27752.109999999986</v>
      </c>
      <c r="J93" s="46">
        <v>0</v>
      </c>
      <c r="K93" s="46">
        <v>0</v>
      </c>
      <c r="L93" s="46">
        <v>0</v>
      </c>
      <c r="M93" s="45">
        <f t="shared" si="20"/>
        <v>0</v>
      </c>
      <c r="N93" s="45">
        <v>0</v>
      </c>
      <c r="O93" s="45">
        <f t="shared" si="21"/>
        <v>0</v>
      </c>
      <c r="P93" s="45">
        <f t="shared" si="22"/>
        <v>508575.89</v>
      </c>
      <c r="Q93" s="45">
        <f t="shared" si="23"/>
        <v>27752.109999999986</v>
      </c>
      <c r="R93" s="96">
        <v>0</v>
      </c>
      <c r="S93" s="227" t="s">
        <v>240</v>
      </c>
    </row>
    <row r="94" spans="1:19" s="186" customFormat="1" ht="62.25" customHeight="1">
      <c r="A94" s="90">
        <v>20</v>
      </c>
      <c r="B94" s="91" t="s">
        <v>181</v>
      </c>
      <c r="C94" s="38" t="s">
        <v>185</v>
      </c>
      <c r="D94" s="234" t="s">
        <v>278</v>
      </c>
      <c r="E94" s="45">
        <v>2300000</v>
      </c>
      <c r="F94" s="134">
        <v>2300000</v>
      </c>
      <c r="G94" s="45">
        <v>2300000</v>
      </c>
      <c r="H94" s="45">
        <v>65810.820000000007</v>
      </c>
      <c r="I94" s="45">
        <f t="shared" si="19"/>
        <v>2234189.1800000002</v>
      </c>
      <c r="J94" s="46">
        <v>0</v>
      </c>
      <c r="K94" s="46">
        <v>0</v>
      </c>
      <c r="L94" s="46">
        <v>0</v>
      </c>
      <c r="M94" s="45">
        <f t="shared" si="20"/>
        <v>0</v>
      </c>
      <c r="N94" s="45">
        <v>0</v>
      </c>
      <c r="O94" s="45">
        <f t="shared" si="21"/>
        <v>0</v>
      </c>
      <c r="P94" s="45">
        <f t="shared" si="22"/>
        <v>65810.820000000007</v>
      </c>
      <c r="Q94" s="45">
        <f t="shared" si="23"/>
        <v>2234189.1800000002</v>
      </c>
      <c r="R94" s="96">
        <v>0</v>
      </c>
      <c r="S94" s="227" t="s">
        <v>410</v>
      </c>
    </row>
    <row r="95" spans="1:19" s="186" customFormat="1" ht="125.25" customHeight="1">
      <c r="A95" s="90">
        <v>21</v>
      </c>
      <c r="B95" s="91" t="s">
        <v>168</v>
      </c>
      <c r="C95" s="38" t="s">
        <v>582</v>
      </c>
      <c r="D95" s="234" t="s">
        <v>359</v>
      </c>
      <c r="E95" s="45">
        <v>135000</v>
      </c>
      <c r="F95" s="134">
        <v>135000</v>
      </c>
      <c r="G95" s="45">
        <v>135000</v>
      </c>
      <c r="H95" s="45">
        <v>0</v>
      </c>
      <c r="I95" s="45">
        <f t="shared" ref="I95" si="36">G95-H95</f>
        <v>135000</v>
      </c>
      <c r="J95" s="46">
        <v>0</v>
      </c>
      <c r="K95" s="46">
        <v>0</v>
      </c>
      <c r="L95" s="46">
        <v>0</v>
      </c>
      <c r="M95" s="45">
        <f t="shared" ref="M95" si="37">SUM(J95:L95)</f>
        <v>0</v>
      </c>
      <c r="N95" s="45">
        <v>135000</v>
      </c>
      <c r="O95" s="45">
        <f t="shared" ref="O95" si="38">M95+N95</f>
        <v>135000</v>
      </c>
      <c r="P95" s="45">
        <f t="shared" ref="P95" si="39">H95+O95</f>
        <v>135000</v>
      </c>
      <c r="Q95" s="45">
        <f t="shared" ref="Q95" si="40">G95-P95</f>
        <v>0</v>
      </c>
      <c r="R95" s="96">
        <v>0</v>
      </c>
      <c r="S95" s="227" t="s">
        <v>561</v>
      </c>
    </row>
    <row r="96" spans="1:19" s="186" customFormat="1" ht="125.25" customHeight="1">
      <c r="A96" s="90">
        <v>22</v>
      </c>
      <c r="B96" s="91" t="s">
        <v>168</v>
      </c>
      <c r="C96" s="38" t="s">
        <v>687</v>
      </c>
      <c r="D96" s="234" t="s">
        <v>282</v>
      </c>
      <c r="E96" s="45">
        <v>0</v>
      </c>
      <c r="F96" s="134">
        <v>200000</v>
      </c>
      <c r="G96" s="45">
        <v>200000</v>
      </c>
      <c r="H96" s="45">
        <v>0</v>
      </c>
      <c r="I96" s="45">
        <f t="shared" si="19"/>
        <v>200000</v>
      </c>
      <c r="J96" s="46">
        <v>0</v>
      </c>
      <c r="K96" s="46">
        <v>0</v>
      </c>
      <c r="L96" s="46">
        <v>0</v>
      </c>
      <c r="M96" s="45">
        <f t="shared" si="20"/>
        <v>0</v>
      </c>
      <c r="N96" s="45">
        <v>135000</v>
      </c>
      <c r="O96" s="45">
        <f t="shared" si="21"/>
        <v>135000</v>
      </c>
      <c r="P96" s="45">
        <f t="shared" si="22"/>
        <v>135000</v>
      </c>
      <c r="Q96" s="45">
        <f t="shared" si="23"/>
        <v>65000</v>
      </c>
      <c r="R96" s="96">
        <v>200000</v>
      </c>
      <c r="S96" s="227" t="s">
        <v>688</v>
      </c>
    </row>
    <row r="97" spans="1:19">
      <c r="A97" s="90"/>
      <c r="B97" s="91"/>
      <c r="C97" s="38" t="s">
        <v>194</v>
      </c>
      <c r="D97" s="234"/>
      <c r="E97" s="45">
        <f>SUM(E6+E24+E25+E30+E35+E37+E43+E44+E45+E46+E47+E68+E82+E83+E87+E90+E91+E92+E93+E94+E95+E96)</f>
        <v>22751562.950000003</v>
      </c>
      <c r="F97" s="45">
        <f t="shared" ref="F97:R97" si="41">SUM(F6+F24+F25+F30+F35+F37+F43+F44+F45+F46+F47+F68+F82+F83+F87+F90+F91+F92+F93+F94+F95+F96)</f>
        <v>12768804.08</v>
      </c>
      <c r="G97" s="45">
        <f t="shared" si="41"/>
        <v>22951562.949999999</v>
      </c>
      <c r="H97" s="45">
        <f t="shared" si="41"/>
        <v>2217649.65</v>
      </c>
      <c r="I97" s="45">
        <f t="shared" si="41"/>
        <v>20733913.300000001</v>
      </c>
      <c r="J97" s="45">
        <f t="shared" si="41"/>
        <v>328785.95</v>
      </c>
      <c r="K97" s="45">
        <f t="shared" si="41"/>
        <v>34985.4</v>
      </c>
      <c r="L97" s="45">
        <f t="shared" si="41"/>
        <v>10729.58</v>
      </c>
      <c r="M97" s="45">
        <f t="shared" si="41"/>
        <v>374500.93</v>
      </c>
      <c r="N97" s="45">
        <f t="shared" si="41"/>
        <v>809301.17009999999</v>
      </c>
      <c r="O97" s="45">
        <f t="shared" si="41"/>
        <v>1183802.1000999999</v>
      </c>
      <c r="P97" s="45">
        <f t="shared" si="41"/>
        <v>3401451.7501000003</v>
      </c>
      <c r="Q97" s="45">
        <f t="shared" si="41"/>
        <v>17550111.199899998</v>
      </c>
      <c r="R97" s="45">
        <f t="shared" si="41"/>
        <v>7842183.8399999999</v>
      </c>
      <c r="S97" s="187"/>
    </row>
    <row r="98" spans="1:19">
      <c r="B98" s="98"/>
      <c r="C98" s="99"/>
      <c r="D98" s="241"/>
      <c r="E98" s="100"/>
      <c r="F98" s="183"/>
      <c r="G98" s="100"/>
      <c r="H98" s="101"/>
      <c r="I98" s="101"/>
      <c r="J98" s="101"/>
      <c r="K98" s="101"/>
      <c r="L98" s="101"/>
      <c r="M98" s="101"/>
      <c r="N98" s="101"/>
      <c r="O98" s="101"/>
      <c r="P98" s="101"/>
      <c r="Q98" s="101"/>
      <c r="R98" s="101"/>
      <c r="S98" s="97"/>
    </row>
    <row r="99" spans="1:19">
      <c r="B99" s="102"/>
      <c r="C99" s="103"/>
      <c r="D99" s="205"/>
      <c r="E99" s="103"/>
      <c r="F99" s="184"/>
      <c r="G99" s="103"/>
      <c r="H99" s="103"/>
      <c r="I99" s="103"/>
      <c r="J99" s="103"/>
      <c r="K99" s="103"/>
      <c r="L99" s="103"/>
      <c r="M99" s="103"/>
      <c r="N99" s="103"/>
      <c r="O99" s="103"/>
      <c r="P99" s="103"/>
      <c r="Q99" s="103"/>
      <c r="R99" s="103"/>
      <c r="S99" s="103"/>
    </row>
  </sheetData>
  <autoFilter ref="A4:S98"/>
  <mergeCells count="1">
    <mergeCell ref="A2:S2"/>
  </mergeCells>
  <pageMargins left="0.51181102362204722" right="0.51181102362204722" top="0.94488188976377963" bottom="0.55118110236220474" header="0.31496062992125984" footer="0.31496062992125984"/>
  <pageSetup paperSize="9" scale="85" orientation="landscape" r:id="rId1"/>
  <headerFooter>
    <oddHeader>&amp;LΠΕΡΙΦΕΡΕΙΑ ΝΟΤΙΟΥ ΑΙΓΑΙΟΥ
ΓΕΝΙΚΗ Δ/ΝΣΗ ΑΠΠΥ
Δ/ΝΣΗ ΑΝΑΠΤΥΞΙΑΚΟΥ ΠΡΟΓΡΑΜΜΑΤΙΣΜΟΥ (ΔΙΑΠ)</oddHeader>
    <oddFooter>&amp;R&amp;P / &amp;N</oddFooter>
  </headerFooter>
</worksheet>
</file>

<file path=xl/worksheets/sheet4.xml><?xml version="1.0" encoding="utf-8"?>
<worksheet xmlns="http://schemas.openxmlformats.org/spreadsheetml/2006/main" xmlns:r="http://schemas.openxmlformats.org/officeDocument/2006/relationships">
  <dimension ref="A2:U10"/>
  <sheetViews>
    <sheetView zoomScaleNormal="100" workbookViewId="0">
      <selection activeCell="A9" sqref="A9:C9"/>
    </sheetView>
  </sheetViews>
  <sheetFormatPr defaultRowHeight="15"/>
  <cols>
    <col min="1" max="1" width="5.140625" customWidth="1"/>
    <col min="2" max="2" width="7.42578125" style="218" customWidth="1"/>
    <col min="3" max="3" width="25.42578125" customWidth="1"/>
    <col min="4" max="4" width="11.85546875" style="243" customWidth="1"/>
    <col min="5" max="5" width="15.85546875" customWidth="1"/>
    <col min="6" max="6" width="15.140625" customWidth="1"/>
    <col min="7" max="7" width="16.5703125" customWidth="1"/>
    <col min="8" max="8" width="20" bestFit="1" customWidth="1"/>
    <col min="9" max="9" width="16.42578125" style="147" bestFit="1" customWidth="1"/>
    <col min="10" max="10" width="18.85546875" style="202" hidden="1" customWidth="1"/>
    <col min="11" max="11" width="22.42578125" style="263" hidden="1" customWidth="1"/>
    <col min="12" max="12" width="22.28515625" style="263" hidden="1" customWidth="1"/>
    <col min="13" max="13" width="19.140625" style="147" hidden="1" customWidth="1"/>
    <col min="14" max="14" width="21.85546875" style="202" hidden="1" customWidth="1"/>
    <col min="15" max="15" width="17.42578125" hidden="1" customWidth="1"/>
    <col min="16" max="16" width="15.28515625" style="202" hidden="1" customWidth="1"/>
    <col min="17" max="17" width="15.5703125" hidden="1" customWidth="1"/>
    <col min="18" max="18" width="15.7109375" style="17" customWidth="1"/>
    <col min="19" max="19" width="19.85546875" customWidth="1"/>
    <col min="21" max="21" width="15.28515625" customWidth="1"/>
  </cols>
  <sheetData>
    <row r="2" spans="1:21">
      <c r="A2" s="323" t="s">
        <v>593</v>
      </c>
      <c r="B2" s="324"/>
      <c r="C2" s="324"/>
      <c r="D2" s="324"/>
      <c r="E2" s="324"/>
      <c r="F2" s="324"/>
      <c r="G2" s="324"/>
      <c r="H2" s="324"/>
      <c r="I2" s="324"/>
      <c r="J2" s="324"/>
      <c r="K2" s="324"/>
      <c r="L2" s="324"/>
      <c r="M2" s="324"/>
      <c r="N2" s="324"/>
      <c r="O2" s="324"/>
      <c r="P2" s="324"/>
      <c r="Q2" s="324"/>
      <c r="R2" s="324"/>
      <c r="S2" s="325"/>
    </row>
    <row r="3" spans="1:21">
      <c r="A3" s="326"/>
      <c r="B3" s="327"/>
      <c r="C3" s="327"/>
      <c r="D3" s="327"/>
      <c r="E3" s="327"/>
      <c r="F3" s="327"/>
      <c r="G3" s="327"/>
      <c r="H3" s="327"/>
      <c r="I3" s="327"/>
      <c r="J3" s="327"/>
      <c r="K3" s="327"/>
      <c r="L3" s="327"/>
      <c r="M3" s="327"/>
      <c r="N3" s="327"/>
      <c r="O3" s="327"/>
      <c r="P3" s="327"/>
      <c r="Q3" s="327"/>
      <c r="R3" s="327"/>
      <c r="S3" s="328"/>
    </row>
    <row r="4" spans="1:21" ht="42">
      <c r="A4" s="69" t="s">
        <v>0</v>
      </c>
      <c r="B4" s="242" t="s">
        <v>434</v>
      </c>
      <c r="C4" s="70" t="s">
        <v>1</v>
      </c>
      <c r="D4" s="70" t="s">
        <v>429</v>
      </c>
      <c r="E4" s="71" t="s">
        <v>59</v>
      </c>
      <c r="F4" s="72" t="s">
        <v>2</v>
      </c>
      <c r="G4" s="73" t="s">
        <v>60</v>
      </c>
      <c r="H4" s="73" t="s">
        <v>383</v>
      </c>
      <c r="I4" s="73" t="s">
        <v>384</v>
      </c>
      <c r="J4" s="73" t="s">
        <v>508</v>
      </c>
      <c r="K4" s="73" t="s">
        <v>484</v>
      </c>
      <c r="L4" s="73" t="s">
        <v>485</v>
      </c>
      <c r="M4" s="73" t="s">
        <v>486</v>
      </c>
      <c r="N4" s="73" t="s">
        <v>509</v>
      </c>
      <c r="O4" s="73" t="s">
        <v>498</v>
      </c>
      <c r="P4" s="73" t="s">
        <v>499</v>
      </c>
      <c r="Q4" s="73" t="s">
        <v>500</v>
      </c>
      <c r="R4" s="73" t="s">
        <v>483</v>
      </c>
      <c r="S4" s="73" t="s">
        <v>3</v>
      </c>
    </row>
    <row r="5" spans="1:21" s="122" customFormat="1" ht="20.25" customHeight="1">
      <c r="A5" s="117" t="s">
        <v>487</v>
      </c>
      <c r="B5" s="118" t="s">
        <v>488</v>
      </c>
      <c r="C5" s="118" t="s">
        <v>489</v>
      </c>
      <c r="D5" s="118" t="s">
        <v>490</v>
      </c>
      <c r="E5" s="119" t="s">
        <v>491</v>
      </c>
      <c r="F5" s="119" t="s">
        <v>492</v>
      </c>
      <c r="G5" s="120" t="s">
        <v>493</v>
      </c>
      <c r="H5" s="119" t="s">
        <v>494</v>
      </c>
      <c r="I5" s="119" t="s">
        <v>495</v>
      </c>
      <c r="J5" s="119">
        <v>10</v>
      </c>
      <c r="K5" s="119">
        <v>11</v>
      </c>
      <c r="L5" s="119">
        <v>12</v>
      </c>
      <c r="M5" s="119" t="s">
        <v>496</v>
      </c>
      <c r="N5" s="119" t="s">
        <v>497</v>
      </c>
      <c r="O5" s="119" t="s">
        <v>503</v>
      </c>
      <c r="P5" s="119" t="s">
        <v>621</v>
      </c>
      <c r="Q5" s="119" t="s">
        <v>622</v>
      </c>
      <c r="R5" s="119" t="s">
        <v>504</v>
      </c>
      <c r="S5" s="119" t="s">
        <v>505</v>
      </c>
      <c r="U5" s="200"/>
    </row>
    <row r="6" spans="1:21" ht="121.5" customHeight="1">
      <c r="A6" s="15">
        <v>1</v>
      </c>
      <c r="B6" s="7" t="s">
        <v>435</v>
      </c>
      <c r="C6" s="7" t="s">
        <v>116</v>
      </c>
      <c r="D6" s="162" t="s">
        <v>266</v>
      </c>
      <c r="E6" s="74">
        <v>2726152.28</v>
      </c>
      <c r="F6" s="74">
        <v>2726152.28</v>
      </c>
      <c r="G6" s="74">
        <v>2726152.28</v>
      </c>
      <c r="H6" s="74">
        <v>2235965.98</v>
      </c>
      <c r="I6" s="74">
        <f>G6-H6</f>
        <v>490186.29999999981</v>
      </c>
      <c r="J6" s="74">
        <v>78979.64</v>
      </c>
      <c r="K6" s="74">
        <v>0</v>
      </c>
      <c r="L6" s="74">
        <v>0</v>
      </c>
      <c r="M6" s="74">
        <f>SUM(J6:L6)</f>
        <v>78979.64</v>
      </c>
      <c r="N6" s="74">
        <v>0</v>
      </c>
      <c r="O6" s="76">
        <f>M6+N6</f>
        <v>78979.64</v>
      </c>
      <c r="P6" s="76">
        <f>H6+O6</f>
        <v>2314945.62</v>
      </c>
      <c r="Q6" s="76">
        <f>G6-P6</f>
        <v>411206.65999999968</v>
      </c>
      <c r="R6" s="76">
        <v>0</v>
      </c>
      <c r="S6" s="7" t="s">
        <v>418</v>
      </c>
    </row>
    <row r="7" spans="1:21" ht="86.25" customHeight="1">
      <c r="A7" s="15">
        <v>2</v>
      </c>
      <c r="B7" s="7" t="s">
        <v>435</v>
      </c>
      <c r="C7" s="7" t="s">
        <v>117</v>
      </c>
      <c r="D7" s="162" t="s">
        <v>267</v>
      </c>
      <c r="E7" s="74">
        <v>4334821.91</v>
      </c>
      <c r="F7" s="74">
        <v>4283208.2200000007</v>
      </c>
      <c r="G7" s="74">
        <v>4334821.91</v>
      </c>
      <c r="H7" s="74">
        <v>4099842.09</v>
      </c>
      <c r="I7" s="74">
        <f t="shared" ref="I7:I8" si="0">G7-H7</f>
        <v>234979.8200000003</v>
      </c>
      <c r="J7" s="74">
        <v>0</v>
      </c>
      <c r="K7" s="74">
        <v>0</v>
      </c>
      <c r="L7" s="74">
        <v>0</v>
      </c>
      <c r="M7" s="74">
        <f t="shared" ref="M7:M8" si="1">SUM(J7:L7)</f>
        <v>0</v>
      </c>
      <c r="N7" s="74">
        <v>0</v>
      </c>
      <c r="O7" s="76">
        <f t="shared" ref="O7:O8" si="2">M7+N7</f>
        <v>0</v>
      </c>
      <c r="P7" s="76">
        <f t="shared" ref="P7:P8" si="3">H7+O7</f>
        <v>4099842.09</v>
      </c>
      <c r="Q7" s="76">
        <f t="shared" ref="Q7:Q8" si="4">G7-P7</f>
        <v>234979.8200000003</v>
      </c>
      <c r="R7" s="76">
        <v>0</v>
      </c>
      <c r="S7" s="7" t="s">
        <v>331</v>
      </c>
    </row>
    <row r="8" spans="1:21" ht="91.5" customHeight="1">
      <c r="A8" s="15">
        <v>3</v>
      </c>
      <c r="B8" s="7" t="s">
        <v>436</v>
      </c>
      <c r="C8" s="7" t="s">
        <v>118</v>
      </c>
      <c r="D8" s="162" t="s">
        <v>267</v>
      </c>
      <c r="E8" s="74">
        <v>3038985.35</v>
      </c>
      <c r="F8" s="74">
        <v>3012315.4599999995</v>
      </c>
      <c r="G8" s="74">
        <v>3038985.35</v>
      </c>
      <c r="H8" s="74">
        <v>1983829.62</v>
      </c>
      <c r="I8" s="74">
        <f t="shared" si="0"/>
        <v>1055155.73</v>
      </c>
      <c r="J8" s="74">
        <v>113220.07</v>
      </c>
      <c r="K8" s="74">
        <v>37950.31</v>
      </c>
      <c r="L8" s="74">
        <v>0</v>
      </c>
      <c r="M8" s="74">
        <f t="shared" si="1"/>
        <v>151170.38</v>
      </c>
      <c r="N8" s="74">
        <v>5790.79</v>
      </c>
      <c r="O8" s="76">
        <f t="shared" si="2"/>
        <v>156961.17000000001</v>
      </c>
      <c r="P8" s="76">
        <f t="shared" si="3"/>
        <v>2140790.79</v>
      </c>
      <c r="Q8" s="76">
        <f t="shared" si="4"/>
        <v>898194.56</v>
      </c>
      <c r="R8" s="76">
        <v>0</v>
      </c>
      <c r="S8" s="7" t="s">
        <v>420</v>
      </c>
      <c r="U8" s="199"/>
    </row>
    <row r="9" spans="1:21" ht="15.75" thickBot="1">
      <c r="A9" s="329" t="s">
        <v>191</v>
      </c>
      <c r="B9" s="330"/>
      <c r="C9" s="330"/>
      <c r="D9" s="219"/>
      <c r="E9" s="77">
        <f t="shared" ref="E9:R9" si="5">SUM(E6:E8)</f>
        <v>10099959.539999999</v>
      </c>
      <c r="F9" s="77">
        <f t="shared" si="5"/>
        <v>10021675.959999999</v>
      </c>
      <c r="G9" s="77">
        <f t="shared" si="5"/>
        <v>10099959.539999999</v>
      </c>
      <c r="H9" s="77">
        <f t="shared" si="5"/>
        <v>8319637.6900000004</v>
      </c>
      <c r="I9" s="77">
        <f t="shared" si="5"/>
        <v>1780321.85</v>
      </c>
      <c r="J9" s="77">
        <f t="shared" si="5"/>
        <v>192199.71000000002</v>
      </c>
      <c r="K9" s="77">
        <f t="shared" si="5"/>
        <v>37950.31</v>
      </c>
      <c r="L9" s="77">
        <f t="shared" si="5"/>
        <v>0</v>
      </c>
      <c r="M9" s="77">
        <f t="shared" si="5"/>
        <v>230150.02000000002</v>
      </c>
      <c r="N9" s="77">
        <f t="shared" si="5"/>
        <v>5790.79</v>
      </c>
      <c r="O9" s="77">
        <f t="shared" si="5"/>
        <v>235940.81</v>
      </c>
      <c r="P9" s="77">
        <f t="shared" si="5"/>
        <v>8555578.5</v>
      </c>
      <c r="Q9" s="77">
        <f t="shared" si="5"/>
        <v>1544381.04</v>
      </c>
      <c r="R9" s="77">
        <f t="shared" si="5"/>
        <v>0</v>
      </c>
      <c r="S9" s="64"/>
    </row>
    <row r="10" spans="1:21" ht="15.75" thickTop="1"/>
  </sheetData>
  <autoFilter ref="A4:S4"/>
  <mergeCells count="2">
    <mergeCell ref="A2:S3"/>
    <mergeCell ref="A9:C9"/>
  </mergeCells>
  <pageMargins left="0.70866141732283472" right="0.70866141732283472" top="0.94488188976377963" bottom="0.74803149606299213" header="0.31496062992125984" footer="0.31496062992125984"/>
  <pageSetup paperSize="9" scale="77" orientation="landscape" r:id="rId1"/>
  <headerFooter>
    <oddHeader>&amp;LΠΕΡΙΦΕΡΕΙΑ ΝΟΤΙΟΥ ΑΙΓΑΙΟΥ
ΓΕΝΙΚΗ Δ/ΝΣΗ ΑΠΠΥ
Δ/ΝΣΗ ΑΝΑΠΤΥΞΙΑΚΟΥ ΠΡΟΓΡΑΜΜΑΤΙΣΜΟΥ (ΔΙΑΠ)</oddHeader>
  </headerFooter>
  <colBreaks count="1" manualBreakCount="1">
    <brk id="19" max="1048575" man="1"/>
  </colBreaks>
</worksheet>
</file>

<file path=xl/worksheets/sheet5.xml><?xml version="1.0" encoding="utf-8"?>
<worksheet xmlns="http://schemas.openxmlformats.org/spreadsheetml/2006/main" xmlns:r="http://schemas.openxmlformats.org/officeDocument/2006/relationships">
  <dimension ref="A1:S2386"/>
  <sheetViews>
    <sheetView zoomScaleNormal="100" workbookViewId="0">
      <pane ySplit="4" topLeftCell="A33" activePane="bottomLeft" state="frozen"/>
      <selection pane="bottomLeft" activeCell="I7" sqref="I7"/>
    </sheetView>
  </sheetViews>
  <sheetFormatPr defaultRowHeight="15"/>
  <cols>
    <col min="1" max="1" width="5" style="14" customWidth="1"/>
    <col min="2" max="2" width="6.140625" style="14" customWidth="1"/>
    <col min="3" max="3" width="23.7109375" customWidth="1"/>
    <col min="4" max="4" width="17.140625" style="13" customWidth="1"/>
    <col min="5" max="5" width="15.140625" style="13" customWidth="1"/>
    <col min="6" max="6" width="17" customWidth="1"/>
    <col min="7" max="7" width="19.140625" style="197" customWidth="1"/>
    <col min="8" max="8" width="19.28515625" customWidth="1"/>
    <col min="9" max="9" width="17.85546875" style="147" bestFit="1" customWidth="1"/>
    <col min="10" max="10" width="20.85546875" style="263" hidden="1" customWidth="1"/>
    <col min="11" max="11" width="20.28515625" style="263" hidden="1" customWidth="1"/>
    <col min="12" max="12" width="19.5703125" style="209" hidden="1" customWidth="1"/>
    <col min="13" max="13" width="20.85546875" style="147" hidden="1" customWidth="1"/>
    <col min="14" max="14" width="19.28515625" style="209" hidden="1" customWidth="1"/>
    <col min="15" max="15" width="19.140625" hidden="1" customWidth="1"/>
    <col min="16" max="16" width="16.140625" style="209" hidden="1" customWidth="1"/>
    <col min="17" max="17" width="16.5703125" style="17" hidden="1" customWidth="1"/>
    <col min="18" max="18" width="17.7109375" style="17" customWidth="1"/>
    <col min="19" max="19" width="33" style="197" customWidth="1"/>
  </cols>
  <sheetData>
    <row r="1" spans="1:19">
      <c r="G1" s="17"/>
      <c r="S1" s="17"/>
    </row>
    <row r="2" spans="1:19">
      <c r="A2" s="331" t="s">
        <v>594</v>
      </c>
      <c r="B2" s="331"/>
      <c r="C2" s="331"/>
      <c r="D2" s="331"/>
      <c r="E2" s="331"/>
      <c r="F2" s="331"/>
      <c r="G2" s="331"/>
      <c r="H2" s="331"/>
      <c r="I2" s="331"/>
      <c r="J2" s="331"/>
      <c r="K2" s="331"/>
      <c r="L2" s="331"/>
      <c r="M2" s="331"/>
      <c r="N2" s="331"/>
      <c r="O2" s="331"/>
      <c r="P2" s="331"/>
      <c r="Q2" s="331"/>
      <c r="R2" s="331"/>
      <c r="S2" s="331"/>
    </row>
    <row r="3" spans="1:19" ht="21" customHeight="1">
      <c r="A3" s="331"/>
      <c r="B3" s="331"/>
      <c r="C3" s="331"/>
      <c r="D3" s="331"/>
      <c r="E3" s="331"/>
      <c r="F3" s="331"/>
      <c r="G3" s="331"/>
      <c r="H3" s="331"/>
      <c r="I3" s="331"/>
      <c r="J3" s="331"/>
      <c r="K3" s="331"/>
      <c r="L3" s="331"/>
      <c r="M3" s="331"/>
      <c r="N3" s="331"/>
      <c r="O3" s="331"/>
      <c r="P3" s="331"/>
      <c r="Q3" s="331"/>
      <c r="R3" s="331"/>
      <c r="S3" s="331"/>
    </row>
    <row r="4" spans="1:19" s="35" customFormat="1" ht="75">
      <c r="A4" s="277" t="s">
        <v>0</v>
      </c>
      <c r="B4" s="278" t="s">
        <v>434</v>
      </c>
      <c r="C4" s="279" t="s">
        <v>1</v>
      </c>
      <c r="D4" s="279" t="s">
        <v>155</v>
      </c>
      <c r="E4" s="279" t="s">
        <v>429</v>
      </c>
      <c r="F4" s="280" t="s">
        <v>156</v>
      </c>
      <c r="G4" s="280" t="s">
        <v>157</v>
      </c>
      <c r="H4" s="281" t="s">
        <v>383</v>
      </c>
      <c r="I4" s="281" t="s">
        <v>384</v>
      </c>
      <c r="J4" s="281" t="s">
        <v>508</v>
      </c>
      <c r="K4" s="281" t="s">
        <v>484</v>
      </c>
      <c r="L4" s="281" t="s">
        <v>485</v>
      </c>
      <c r="M4" s="281" t="s">
        <v>486</v>
      </c>
      <c r="N4" s="281" t="s">
        <v>509</v>
      </c>
      <c r="O4" s="281" t="s">
        <v>498</v>
      </c>
      <c r="P4" s="281" t="s">
        <v>499</v>
      </c>
      <c r="Q4" s="281" t="s">
        <v>500</v>
      </c>
      <c r="R4" s="281" t="s">
        <v>483</v>
      </c>
      <c r="S4" s="281" t="s">
        <v>3</v>
      </c>
    </row>
    <row r="5" spans="1:19" s="282" customFormat="1" ht="20.25" customHeight="1">
      <c r="A5" s="117" t="s">
        <v>487</v>
      </c>
      <c r="B5" s="118" t="s">
        <v>488</v>
      </c>
      <c r="C5" s="118" t="s">
        <v>489</v>
      </c>
      <c r="D5" s="118" t="s">
        <v>490</v>
      </c>
      <c r="E5" s="119" t="s">
        <v>491</v>
      </c>
      <c r="F5" s="119" t="s">
        <v>492</v>
      </c>
      <c r="G5" s="120" t="s">
        <v>493</v>
      </c>
      <c r="H5" s="119" t="s">
        <v>494</v>
      </c>
      <c r="I5" s="119" t="s">
        <v>501</v>
      </c>
      <c r="J5" s="119">
        <v>10</v>
      </c>
      <c r="K5" s="119">
        <v>11</v>
      </c>
      <c r="L5" s="119">
        <v>12</v>
      </c>
      <c r="M5" s="119" t="s">
        <v>496</v>
      </c>
      <c r="N5" s="119" t="s">
        <v>497</v>
      </c>
      <c r="O5" s="119" t="s">
        <v>503</v>
      </c>
      <c r="P5" s="119" t="s">
        <v>621</v>
      </c>
      <c r="Q5" s="119" t="s">
        <v>622</v>
      </c>
      <c r="R5" s="119" t="s">
        <v>504</v>
      </c>
      <c r="S5" s="119" t="s">
        <v>505</v>
      </c>
    </row>
    <row r="6" spans="1:19" s="108" customFormat="1" ht="60">
      <c r="A6" s="190">
        <v>1</v>
      </c>
      <c r="B6" s="249" t="s">
        <v>168</v>
      </c>
      <c r="C6" s="51" t="s">
        <v>119</v>
      </c>
      <c r="D6" s="52" t="s">
        <v>137</v>
      </c>
      <c r="E6" s="52" t="s">
        <v>268</v>
      </c>
      <c r="F6" s="228">
        <v>674982</v>
      </c>
      <c r="G6" s="228">
        <v>674982</v>
      </c>
      <c r="H6" s="228">
        <v>594069.62</v>
      </c>
      <c r="I6" s="228">
        <f>F6-H6</f>
        <v>80912.38</v>
      </c>
      <c r="J6" s="191">
        <v>0</v>
      </c>
      <c r="K6" s="191">
        <v>0</v>
      </c>
      <c r="L6" s="191">
        <v>0</v>
      </c>
      <c r="M6" s="191">
        <f>SUM(J6:L6)</f>
        <v>0</v>
      </c>
      <c r="N6" s="191">
        <v>0</v>
      </c>
      <c r="O6" s="54">
        <f>M6+N6</f>
        <v>0</v>
      </c>
      <c r="P6" s="54">
        <f>H6+O6</f>
        <v>594069.62</v>
      </c>
      <c r="Q6" s="53">
        <f>F6-P6</f>
        <v>80912.38</v>
      </c>
      <c r="R6" s="53">
        <v>10000</v>
      </c>
      <c r="S6" s="51" t="s">
        <v>329</v>
      </c>
    </row>
    <row r="7" spans="1:19" s="108" customFormat="1" ht="105">
      <c r="A7" s="190">
        <v>2</v>
      </c>
      <c r="B7" s="249" t="s">
        <v>168</v>
      </c>
      <c r="C7" s="51" t="s">
        <v>188</v>
      </c>
      <c r="D7" s="52" t="s">
        <v>189</v>
      </c>
      <c r="E7" s="244" t="s">
        <v>268</v>
      </c>
      <c r="F7" s="229">
        <v>968452</v>
      </c>
      <c r="G7" s="228">
        <v>146064.71</v>
      </c>
      <c r="H7" s="228">
        <v>110517.1</v>
      </c>
      <c r="I7" s="228">
        <f t="shared" ref="I7:I33" si="0">F7-H7</f>
        <v>857934.9</v>
      </c>
      <c r="J7" s="191">
        <v>0</v>
      </c>
      <c r="K7" s="191">
        <v>0</v>
      </c>
      <c r="L7" s="191">
        <v>0</v>
      </c>
      <c r="M7" s="191">
        <f t="shared" ref="M7:M31" si="1">SUM(J7:L7)</f>
        <v>0</v>
      </c>
      <c r="N7" s="191">
        <v>0</v>
      </c>
      <c r="O7" s="54">
        <f t="shared" ref="O7:O33" si="2">M7+N7</f>
        <v>0</v>
      </c>
      <c r="P7" s="54">
        <f t="shared" ref="P7:P33" si="3">H7+O7</f>
        <v>110517.1</v>
      </c>
      <c r="Q7" s="53">
        <f t="shared" ref="Q7:Q32" si="4">F7-P7</f>
        <v>857934.9</v>
      </c>
      <c r="R7" s="53">
        <v>0</v>
      </c>
      <c r="S7" s="51" t="s">
        <v>329</v>
      </c>
    </row>
    <row r="8" spans="1:19" s="108" customFormat="1" ht="75">
      <c r="A8" s="190">
        <v>3</v>
      </c>
      <c r="B8" s="249" t="s">
        <v>438</v>
      </c>
      <c r="C8" s="58" t="s">
        <v>220</v>
      </c>
      <c r="D8" s="55" t="s">
        <v>336</v>
      </c>
      <c r="E8" s="245" t="s">
        <v>358</v>
      </c>
      <c r="F8" s="56">
        <v>0</v>
      </c>
      <c r="G8" s="228">
        <v>0</v>
      </c>
      <c r="H8" s="228">
        <v>0</v>
      </c>
      <c r="I8" s="228">
        <f t="shared" si="0"/>
        <v>0</v>
      </c>
      <c r="J8" s="191">
        <v>0</v>
      </c>
      <c r="K8" s="191">
        <v>0</v>
      </c>
      <c r="L8" s="191">
        <v>0</v>
      </c>
      <c r="M8" s="191">
        <f t="shared" si="1"/>
        <v>0</v>
      </c>
      <c r="N8" s="191">
        <v>0</v>
      </c>
      <c r="O8" s="54">
        <f t="shared" si="2"/>
        <v>0</v>
      </c>
      <c r="P8" s="54">
        <f t="shared" si="3"/>
        <v>0</v>
      </c>
      <c r="Q8" s="53">
        <f t="shared" si="4"/>
        <v>0</v>
      </c>
      <c r="R8" s="53">
        <v>0</v>
      </c>
      <c r="S8" s="51"/>
    </row>
    <row r="9" spans="1:19" s="108" customFormat="1" ht="60">
      <c r="A9" s="190">
        <v>4</v>
      </c>
      <c r="B9" s="249" t="s">
        <v>438</v>
      </c>
      <c r="C9" s="58" t="s">
        <v>120</v>
      </c>
      <c r="D9" s="55" t="s">
        <v>138</v>
      </c>
      <c r="E9" s="245" t="s">
        <v>358</v>
      </c>
      <c r="F9" s="56">
        <v>15646.26</v>
      </c>
      <c r="G9" s="228">
        <v>15646.26</v>
      </c>
      <c r="H9" s="53">
        <v>0</v>
      </c>
      <c r="I9" s="228">
        <f t="shared" si="0"/>
        <v>15646.26</v>
      </c>
      <c r="J9" s="191">
        <v>0</v>
      </c>
      <c r="K9" s="191">
        <v>0</v>
      </c>
      <c r="L9" s="191">
        <v>0</v>
      </c>
      <c r="M9" s="191">
        <f t="shared" si="1"/>
        <v>0</v>
      </c>
      <c r="N9" s="191">
        <v>0</v>
      </c>
      <c r="O9" s="54">
        <f t="shared" si="2"/>
        <v>0</v>
      </c>
      <c r="P9" s="54">
        <f t="shared" si="3"/>
        <v>0</v>
      </c>
      <c r="Q9" s="53">
        <f t="shared" si="4"/>
        <v>15646.26</v>
      </c>
      <c r="R9" s="53">
        <v>0</v>
      </c>
      <c r="S9" s="51" t="s">
        <v>329</v>
      </c>
    </row>
    <row r="10" spans="1:19" s="108" customFormat="1" ht="45">
      <c r="A10" s="190">
        <v>5</v>
      </c>
      <c r="B10" s="249" t="s">
        <v>437</v>
      </c>
      <c r="C10" s="58" t="s">
        <v>319</v>
      </c>
      <c r="D10" s="55" t="s">
        <v>320</v>
      </c>
      <c r="E10" s="245" t="s">
        <v>266</v>
      </c>
      <c r="F10" s="56">
        <v>48355.97</v>
      </c>
      <c r="G10" s="53">
        <v>48355.97</v>
      </c>
      <c r="H10" s="53">
        <v>0</v>
      </c>
      <c r="I10" s="228">
        <f t="shared" si="0"/>
        <v>48355.97</v>
      </c>
      <c r="J10" s="54">
        <v>0</v>
      </c>
      <c r="K10" s="54">
        <v>0</v>
      </c>
      <c r="L10" s="54">
        <v>0</v>
      </c>
      <c r="M10" s="191">
        <f t="shared" si="1"/>
        <v>0</v>
      </c>
      <c r="N10" s="191">
        <v>0</v>
      </c>
      <c r="O10" s="54">
        <f t="shared" si="2"/>
        <v>0</v>
      </c>
      <c r="P10" s="54">
        <f t="shared" si="3"/>
        <v>0</v>
      </c>
      <c r="Q10" s="53">
        <f t="shared" si="4"/>
        <v>48355.97</v>
      </c>
      <c r="R10" s="256">
        <v>48000</v>
      </c>
      <c r="S10" s="287"/>
    </row>
    <row r="11" spans="1:19" s="108" customFormat="1" ht="60">
      <c r="A11" s="190">
        <v>6</v>
      </c>
      <c r="B11" s="249" t="s">
        <v>437</v>
      </c>
      <c r="C11" s="58" t="s">
        <v>310</v>
      </c>
      <c r="D11" s="55" t="s">
        <v>321</v>
      </c>
      <c r="E11" s="245" t="s">
        <v>265</v>
      </c>
      <c r="F11" s="56">
        <v>69668.36</v>
      </c>
      <c r="G11" s="53">
        <v>69668.36</v>
      </c>
      <c r="H11" s="53">
        <v>0</v>
      </c>
      <c r="I11" s="228">
        <f t="shared" si="0"/>
        <v>69668.36</v>
      </c>
      <c r="J11" s="54">
        <v>0</v>
      </c>
      <c r="K11" s="54">
        <v>0</v>
      </c>
      <c r="L11" s="54">
        <v>0</v>
      </c>
      <c r="M11" s="191">
        <f t="shared" si="1"/>
        <v>0</v>
      </c>
      <c r="N11" s="191">
        <v>6306.39</v>
      </c>
      <c r="O11" s="54">
        <f t="shared" si="2"/>
        <v>6306.39</v>
      </c>
      <c r="P11" s="54">
        <f t="shared" si="3"/>
        <v>6306.39</v>
      </c>
      <c r="Q11" s="53">
        <f t="shared" si="4"/>
        <v>63361.97</v>
      </c>
      <c r="R11" s="256">
        <v>69000</v>
      </c>
      <c r="S11" s="51" t="s">
        <v>562</v>
      </c>
    </row>
    <row r="12" spans="1:19" s="108" customFormat="1" ht="60">
      <c r="A12" s="190">
        <v>7</v>
      </c>
      <c r="B12" s="249" t="s">
        <v>437</v>
      </c>
      <c r="C12" s="58" t="s">
        <v>322</v>
      </c>
      <c r="D12" s="55" t="s">
        <v>323</v>
      </c>
      <c r="E12" s="245" t="s">
        <v>277</v>
      </c>
      <c r="F12" s="56">
        <v>300000</v>
      </c>
      <c r="G12" s="53">
        <v>300000</v>
      </c>
      <c r="H12" s="53">
        <v>0</v>
      </c>
      <c r="I12" s="228">
        <f t="shared" si="0"/>
        <v>300000</v>
      </c>
      <c r="J12" s="54">
        <v>0</v>
      </c>
      <c r="K12" s="54">
        <v>0</v>
      </c>
      <c r="L12" s="54">
        <v>0</v>
      </c>
      <c r="M12" s="191">
        <f t="shared" si="1"/>
        <v>0</v>
      </c>
      <c r="N12" s="191">
        <v>0</v>
      </c>
      <c r="O12" s="54">
        <f t="shared" si="2"/>
        <v>0</v>
      </c>
      <c r="P12" s="54">
        <f t="shared" si="3"/>
        <v>0</v>
      </c>
      <c r="Q12" s="53">
        <f t="shared" si="4"/>
        <v>300000</v>
      </c>
      <c r="R12" s="53">
        <v>0</v>
      </c>
      <c r="S12" s="51" t="s">
        <v>332</v>
      </c>
    </row>
    <row r="13" spans="1:19" s="35" customFormat="1" ht="73.5" customHeight="1">
      <c r="A13" s="50">
        <v>8</v>
      </c>
      <c r="B13" s="249" t="s">
        <v>436</v>
      </c>
      <c r="C13" s="58" t="s">
        <v>121</v>
      </c>
      <c r="D13" s="55" t="s">
        <v>139</v>
      </c>
      <c r="E13" s="55" t="s">
        <v>279</v>
      </c>
      <c r="F13" s="53">
        <v>7146197.5899999999</v>
      </c>
      <c r="G13" s="53">
        <v>7146197.5899999999</v>
      </c>
      <c r="H13" s="53">
        <v>6920385.6699999999</v>
      </c>
      <c r="I13" s="228">
        <f t="shared" si="0"/>
        <v>225811.91999999993</v>
      </c>
      <c r="J13" s="54">
        <v>0</v>
      </c>
      <c r="K13" s="54">
        <v>0</v>
      </c>
      <c r="L13" s="54">
        <v>0</v>
      </c>
      <c r="M13" s="191">
        <f t="shared" si="1"/>
        <v>0</v>
      </c>
      <c r="N13" s="150">
        <v>0</v>
      </c>
      <c r="O13" s="54">
        <f t="shared" si="2"/>
        <v>0</v>
      </c>
      <c r="P13" s="54">
        <f t="shared" si="3"/>
        <v>6920385.6699999999</v>
      </c>
      <c r="Q13" s="53">
        <f t="shared" si="4"/>
        <v>225811.91999999993</v>
      </c>
      <c r="R13" s="53">
        <v>0</v>
      </c>
      <c r="S13" s="51" t="s">
        <v>421</v>
      </c>
    </row>
    <row r="14" spans="1:19" s="35" customFormat="1" ht="122.25" customHeight="1">
      <c r="A14" s="50">
        <v>9</v>
      </c>
      <c r="B14" s="249" t="s">
        <v>436</v>
      </c>
      <c r="C14" s="58" t="s">
        <v>122</v>
      </c>
      <c r="D14" s="55" t="s">
        <v>140</v>
      </c>
      <c r="E14" s="245" t="s">
        <v>348</v>
      </c>
      <c r="F14" s="56">
        <v>920000</v>
      </c>
      <c r="G14" s="53">
        <v>668589.62</v>
      </c>
      <c r="H14" s="53">
        <v>631247.56999999995</v>
      </c>
      <c r="I14" s="228">
        <f t="shared" si="0"/>
        <v>288752.43000000005</v>
      </c>
      <c r="J14" s="54">
        <v>0</v>
      </c>
      <c r="K14" s="54">
        <v>0</v>
      </c>
      <c r="L14" s="54">
        <v>0</v>
      </c>
      <c r="M14" s="191">
        <f t="shared" si="1"/>
        <v>0</v>
      </c>
      <c r="N14" s="150">
        <v>180</v>
      </c>
      <c r="O14" s="54">
        <f t="shared" si="2"/>
        <v>180</v>
      </c>
      <c r="P14" s="54">
        <f t="shared" si="3"/>
        <v>631427.56999999995</v>
      </c>
      <c r="Q14" s="53">
        <f t="shared" si="4"/>
        <v>288572.43000000005</v>
      </c>
      <c r="R14" s="53">
        <v>0</v>
      </c>
      <c r="S14" s="51" t="s">
        <v>333</v>
      </c>
    </row>
    <row r="15" spans="1:19" s="35" customFormat="1" ht="166.5" customHeight="1">
      <c r="A15" s="50">
        <v>10</v>
      </c>
      <c r="B15" s="249" t="s">
        <v>436</v>
      </c>
      <c r="C15" s="58" t="s">
        <v>123</v>
      </c>
      <c r="D15" s="55" t="s">
        <v>141</v>
      </c>
      <c r="E15" s="245" t="s">
        <v>359</v>
      </c>
      <c r="F15" s="56">
        <v>220400</v>
      </c>
      <c r="G15" s="53">
        <v>220400</v>
      </c>
      <c r="H15" s="53">
        <v>220400</v>
      </c>
      <c r="I15" s="228">
        <f t="shared" si="0"/>
        <v>0</v>
      </c>
      <c r="J15" s="54">
        <v>0</v>
      </c>
      <c r="K15" s="54">
        <v>0</v>
      </c>
      <c r="L15" s="54">
        <v>0</v>
      </c>
      <c r="M15" s="191">
        <f t="shared" si="1"/>
        <v>0</v>
      </c>
      <c r="N15" s="150">
        <v>0</v>
      </c>
      <c r="O15" s="54">
        <f t="shared" si="2"/>
        <v>0</v>
      </c>
      <c r="P15" s="54">
        <f t="shared" si="3"/>
        <v>220400</v>
      </c>
      <c r="Q15" s="53">
        <f t="shared" si="4"/>
        <v>0</v>
      </c>
      <c r="R15" s="53">
        <v>0</v>
      </c>
      <c r="S15" s="51" t="s">
        <v>334</v>
      </c>
    </row>
    <row r="16" spans="1:19" s="35" customFormat="1" ht="30">
      <c r="A16" s="50">
        <v>11</v>
      </c>
      <c r="B16" s="249" t="s">
        <v>436</v>
      </c>
      <c r="C16" s="57" t="s">
        <v>124</v>
      </c>
      <c r="D16" s="55" t="s">
        <v>142</v>
      </c>
      <c r="E16" s="245" t="s">
        <v>274</v>
      </c>
      <c r="F16" s="56">
        <v>2564520.0299999998</v>
      </c>
      <c r="G16" s="53">
        <v>2544928.08</v>
      </c>
      <c r="H16" s="53">
        <v>1824692.63</v>
      </c>
      <c r="I16" s="228">
        <f t="shared" si="0"/>
        <v>739827.39999999991</v>
      </c>
      <c r="J16" s="54">
        <v>108224.15</v>
      </c>
      <c r="K16" s="54">
        <v>0</v>
      </c>
      <c r="L16" s="54">
        <v>0</v>
      </c>
      <c r="M16" s="191">
        <f t="shared" si="1"/>
        <v>108224.15</v>
      </c>
      <c r="N16" s="150">
        <f>375000-209289.17-J16</f>
        <v>57486.679999999993</v>
      </c>
      <c r="O16" s="54">
        <f t="shared" si="2"/>
        <v>165710.82999999999</v>
      </c>
      <c r="P16" s="54">
        <f t="shared" si="3"/>
        <v>1990403.46</v>
      </c>
      <c r="Q16" s="53">
        <f t="shared" si="4"/>
        <v>574116.56999999983</v>
      </c>
      <c r="R16" s="53">
        <v>0</v>
      </c>
      <c r="S16" s="51" t="s">
        <v>423</v>
      </c>
    </row>
    <row r="17" spans="1:19" s="108" customFormat="1" ht="252.75" customHeight="1">
      <c r="A17" s="190">
        <v>12</v>
      </c>
      <c r="B17" s="249" t="s">
        <v>436</v>
      </c>
      <c r="C17" s="58" t="s">
        <v>125</v>
      </c>
      <c r="D17" s="55" t="s">
        <v>143</v>
      </c>
      <c r="E17" s="245" t="s">
        <v>358</v>
      </c>
      <c r="F17" s="56">
        <v>926950</v>
      </c>
      <c r="G17" s="53">
        <v>767455.59000000008</v>
      </c>
      <c r="H17" s="53">
        <v>367075.62</v>
      </c>
      <c r="I17" s="228">
        <f t="shared" si="0"/>
        <v>559874.38</v>
      </c>
      <c r="J17" s="54">
        <v>78961.3</v>
      </c>
      <c r="K17" s="54">
        <v>0</v>
      </c>
      <c r="L17" s="54">
        <v>0</v>
      </c>
      <c r="M17" s="191">
        <f t="shared" si="1"/>
        <v>78961.3</v>
      </c>
      <c r="N17" s="150">
        <f>490000-J17-78930.94</f>
        <v>332107.76</v>
      </c>
      <c r="O17" s="54">
        <f t="shared" si="2"/>
        <v>411069.06</v>
      </c>
      <c r="P17" s="54">
        <f t="shared" si="3"/>
        <v>778144.67999999993</v>
      </c>
      <c r="Q17" s="53">
        <f t="shared" si="4"/>
        <v>148805.32000000007</v>
      </c>
      <c r="R17" s="53">
        <v>0</v>
      </c>
      <c r="S17" s="51" t="s">
        <v>422</v>
      </c>
    </row>
    <row r="18" spans="1:19" s="108" customFormat="1" ht="75">
      <c r="A18" s="190">
        <v>13</v>
      </c>
      <c r="B18" s="249" t="s">
        <v>436</v>
      </c>
      <c r="C18" s="57" t="s">
        <v>126</v>
      </c>
      <c r="D18" s="55" t="s">
        <v>144</v>
      </c>
      <c r="E18" s="245" t="s">
        <v>268</v>
      </c>
      <c r="F18" s="56">
        <v>518469.83</v>
      </c>
      <c r="G18" s="53">
        <v>394589.32</v>
      </c>
      <c r="H18" s="53">
        <v>378044.98</v>
      </c>
      <c r="I18" s="228">
        <f t="shared" si="0"/>
        <v>140424.85000000003</v>
      </c>
      <c r="J18" s="54">
        <v>0</v>
      </c>
      <c r="K18" s="54">
        <v>0</v>
      </c>
      <c r="L18" s="54">
        <v>0</v>
      </c>
      <c r="M18" s="191">
        <f t="shared" si="1"/>
        <v>0</v>
      </c>
      <c r="N18" s="150">
        <v>0</v>
      </c>
      <c r="O18" s="54">
        <f t="shared" si="2"/>
        <v>0</v>
      </c>
      <c r="P18" s="54">
        <f t="shared" si="3"/>
        <v>378044.98</v>
      </c>
      <c r="Q18" s="53">
        <f t="shared" si="4"/>
        <v>140424.85000000003</v>
      </c>
      <c r="R18" s="53">
        <v>0</v>
      </c>
      <c r="S18" s="51" t="s">
        <v>563</v>
      </c>
    </row>
    <row r="19" spans="1:19" s="108" customFormat="1" ht="90">
      <c r="A19" s="190">
        <v>14</v>
      </c>
      <c r="B19" s="249" t="s">
        <v>436</v>
      </c>
      <c r="C19" s="58" t="s">
        <v>127</v>
      </c>
      <c r="D19" s="55" t="s">
        <v>145</v>
      </c>
      <c r="E19" s="245" t="s">
        <v>358</v>
      </c>
      <c r="F19" s="56">
        <v>4000000</v>
      </c>
      <c r="G19" s="53">
        <v>2464834.23</v>
      </c>
      <c r="H19" s="53">
        <v>2430480.86</v>
      </c>
      <c r="I19" s="228">
        <f t="shared" si="0"/>
        <v>1569519.1400000001</v>
      </c>
      <c r="J19" s="54">
        <v>0</v>
      </c>
      <c r="K19" s="54">
        <v>0</v>
      </c>
      <c r="L19" s="54">
        <v>0</v>
      </c>
      <c r="M19" s="191">
        <f t="shared" si="1"/>
        <v>0</v>
      </c>
      <c r="N19" s="150">
        <v>109519.14</v>
      </c>
      <c r="O19" s="54">
        <f t="shared" si="2"/>
        <v>109519.14</v>
      </c>
      <c r="P19" s="54">
        <f t="shared" si="3"/>
        <v>2540000</v>
      </c>
      <c r="Q19" s="53">
        <f t="shared" si="4"/>
        <v>1460000</v>
      </c>
      <c r="R19" s="53">
        <v>0</v>
      </c>
      <c r="S19" s="51" t="s">
        <v>346</v>
      </c>
    </row>
    <row r="20" spans="1:19" s="108" customFormat="1" ht="150">
      <c r="A20" s="190">
        <v>15</v>
      </c>
      <c r="B20" s="249" t="s">
        <v>436</v>
      </c>
      <c r="C20" s="58" t="s">
        <v>128</v>
      </c>
      <c r="D20" s="55" t="s">
        <v>146</v>
      </c>
      <c r="E20" s="245" t="s">
        <v>439</v>
      </c>
      <c r="F20" s="56">
        <v>359756</v>
      </c>
      <c r="G20" s="53">
        <v>326644.68</v>
      </c>
      <c r="H20" s="53">
        <v>326644.68</v>
      </c>
      <c r="I20" s="228">
        <f t="shared" si="0"/>
        <v>33111.320000000007</v>
      </c>
      <c r="J20" s="54">
        <v>0</v>
      </c>
      <c r="K20" s="54">
        <v>0</v>
      </c>
      <c r="L20" s="54">
        <v>0</v>
      </c>
      <c r="M20" s="191">
        <f t="shared" si="1"/>
        <v>0</v>
      </c>
      <c r="N20" s="150">
        <f>30000-355.32</f>
        <v>29644.68</v>
      </c>
      <c r="O20" s="54">
        <f t="shared" si="2"/>
        <v>29644.68</v>
      </c>
      <c r="P20" s="54">
        <f t="shared" si="3"/>
        <v>356289.36</v>
      </c>
      <c r="Q20" s="53">
        <f t="shared" si="4"/>
        <v>3466.640000000014</v>
      </c>
      <c r="R20" s="53">
        <v>0</v>
      </c>
      <c r="S20" s="51" t="s">
        <v>424</v>
      </c>
    </row>
    <row r="21" spans="1:19" s="108" customFormat="1" ht="75">
      <c r="A21" s="190">
        <v>16</v>
      </c>
      <c r="B21" s="249" t="s">
        <v>436</v>
      </c>
      <c r="C21" s="58" t="s">
        <v>129</v>
      </c>
      <c r="D21" s="55" t="s">
        <v>147</v>
      </c>
      <c r="E21" s="245" t="s">
        <v>358</v>
      </c>
      <c r="F21" s="56">
        <v>608768</v>
      </c>
      <c r="G21" s="53">
        <v>608768</v>
      </c>
      <c r="H21" s="53">
        <v>607646</v>
      </c>
      <c r="I21" s="228">
        <f t="shared" si="0"/>
        <v>1122</v>
      </c>
      <c r="J21" s="54">
        <v>0</v>
      </c>
      <c r="K21" s="54">
        <v>0</v>
      </c>
      <c r="L21" s="54">
        <v>0</v>
      </c>
      <c r="M21" s="191">
        <f t="shared" si="1"/>
        <v>0</v>
      </c>
      <c r="N21" s="150">
        <v>0</v>
      </c>
      <c r="O21" s="54">
        <f t="shared" si="2"/>
        <v>0</v>
      </c>
      <c r="P21" s="54">
        <f t="shared" si="3"/>
        <v>607646</v>
      </c>
      <c r="Q21" s="53">
        <f t="shared" si="4"/>
        <v>1122</v>
      </c>
      <c r="R21" s="53">
        <v>0</v>
      </c>
      <c r="S21" s="51" t="s">
        <v>425</v>
      </c>
    </row>
    <row r="22" spans="1:19" s="108" customFormat="1" ht="120">
      <c r="A22" s="190">
        <v>17</v>
      </c>
      <c r="B22" s="249" t="s">
        <v>436</v>
      </c>
      <c r="C22" s="57" t="s">
        <v>130</v>
      </c>
      <c r="D22" s="55" t="s">
        <v>148</v>
      </c>
      <c r="E22" s="245" t="s">
        <v>431</v>
      </c>
      <c r="F22" s="56">
        <v>744146.94</v>
      </c>
      <c r="G22" s="53">
        <v>674146.91999999993</v>
      </c>
      <c r="H22" s="53">
        <v>601947.07000000007</v>
      </c>
      <c r="I22" s="228">
        <f t="shared" si="0"/>
        <v>142199.86999999988</v>
      </c>
      <c r="J22" s="54">
        <v>0</v>
      </c>
      <c r="K22" s="54">
        <v>0</v>
      </c>
      <c r="L22" s="54">
        <v>0</v>
      </c>
      <c r="M22" s="191">
        <f t="shared" si="1"/>
        <v>0</v>
      </c>
      <c r="N22" s="150">
        <f>82903-14169.4799999999</f>
        <v>68733.520000000106</v>
      </c>
      <c r="O22" s="54">
        <f t="shared" si="2"/>
        <v>68733.520000000106</v>
      </c>
      <c r="P22" s="54">
        <f t="shared" si="3"/>
        <v>670680.5900000002</v>
      </c>
      <c r="Q22" s="53">
        <f t="shared" si="4"/>
        <v>73466.349999999744</v>
      </c>
      <c r="R22" s="53">
        <v>0</v>
      </c>
      <c r="S22" s="51" t="s">
        <v>564</v>
      </c>
    </row>
    <row r="23" spans="1:19" s="108" customFormat="1" ht="375">
      <c r="A23" s="190">
        <v>18</v>
      </c>
      <c r="B23" s="249" t="s">
        <v>436</v>
      </c>
      <c r="C23" s="57" t="s">
        <v>131</v>
      </c>
      <c r="D23" s="55" t="s">
        <v>149</v>
      </c>
      <c r="E23" s="245" t="s">
        <v>358</v>
      </c>
      <c r="F23" s="56">
        <v>3850000</v>
      </c>
      <c r="G23" s="53">
        <v>2874005</v>
      </c>
      <c r="H23" s="53">
        <v>2031061.53</v>
      </c>
      <c r="I23" s="228">
        <f t="shared" si="0"/>
        <v>1818938.47</v>
      </c>
      <c r="J23" s="228">
        <f>9614.43+3000+1575.86+3993.87+735.86+39229.62+32586.15+6261.57+12000+19657.14+5061.71+7205.94+134+20000+11105.04+1575.86+47590+5068.18+19128.57</f>
        <v>245523.80000000002</v>
      </c>
      <c r="K23" s="54">
        <v>0</v>
      </c>
      <c r="L23" s="54">
        <v>0</v>
      </c>
      <c r="M23" s="191">
        <f t="shared" si="1"/>
        <v>245523.80000000002</v>
      </c>
      <c r="N23" s="150">
        <f>1029676-M23</f>
        <v>784152.2</v>
      </c>
      <c r="O23" s="54">
        <f t="shared" si="2"/>
        <v>1029676</v>
      </c>
      <c r="P23" s="54">
        <f t="shared" si="3"/>
        <v>3060737.5300000003</v>
      </c>
      <c r="Q23" s="53">
        <f t="shared" si="4"/>
        <v>789262.46999999974</v>
      </c>
      <c r="R23" s="53">
        <v>0</v>
      </c>
      <c r="S23" s="51" t="s">
        <v>426</v>
      </c>
    </row>
    <row r="24" spans="1:19" s="108" customFormat="1" ht="75">
      <c r="A24" s="190">
        <v>19</v>
      </c>
      <c r="B24" s="249" t="s">
        <v>436</v>
      </c>
      <c r="C24" s="58" t="s">
        <v>132</v>
      </c>
      <c r="D24" s="55" t="s">
        <v>150</v>
      </c>
      <c r="E24" s="246" t="s">
        <v>389</v>
      </c>
      <c r="F24" s="54">
        <v>181542</v>
      </c>
      <c r="G24" s="54">
        <v>29296.38</v>
      </c>
      <c r="H24" s="54">
        <v>7576.65</v>
      </c>
      <c r="I24" s="228">
        <f t="shared" si="0"/>
        <v>173965.35</v>
      </c>
      <c r="J24" s="228">
        <v>20601.849999999999</v>
      </c>
      <c r="K24" s="54">
        <v>0</v>
      </c>
      <c r="L24" s="54">
        <v>0</v>
      </c>
      <c r="M24" s="191">
        <f t="shared" si="1"/>
        <v>20601.849999999999</v>
      </c>
      <c r="N24" s="150">
        <f>150000-21579.99</f>
        <v>128420.01</v>
      </c>
      <c r="O24" s="54">
        <f t="shared" si="2"/>
        <v>149021.85999999999</v>
      </c>
      <c r="P24" s="54">
        <f t="shared" si="3"/>
        <v>156598.50999999998</v>
      </c>
      <c r="Q24" s="53">
        <f t="shared" si="4"/>
        <v>24943.49000000002</v>
      </c>
      <c r="R24" s="53">
        <v>0</v>
      </c>
      <c r="S24" s="51" t="s">
        <v>427</v>
      </c>
    </row>
    <row r="25" spans="1:19" s="108" customFormat="1" ht="60">
      <c r="A25" s="190">
        <v>20</v>
      </c>
      <c r="B25" s="249" t="s">
        <v>436</v>
      </c>
      <c r="C25" s="59" t="s">
        <v>133</v>
      </c>
      <c r="D25" s="55" t="s">
        <v>151</v>
      </c>
      <c r="E25" s="246" t="s">
        <v>358</v>
      </c>
      <c r="F25" s="54">
        <v>436218</v>
      </c>
      <c r="G25" s="54">
        <v>436218</v>
      </c>
      <c r="H25" s="54">
        <v>436218</v>
      </c>
      <c r="I25" s="228">
        <f t="shared" si="0"/>
        <v>0</v>
      </c>
      <c r="J25" s="54">
        <v>0</v>
      </c>
      <c r="K25" s="54">
        <v>0</v>
      </c>
      <c r="L25" s="54">
        <v>0</v>
      </c>
      <c r="M25" s="191">
        <f t="shared" si="1"/>
        <v>0</v>
      </c>
      <c r="N25" s="150">
        <v>0</v>
      </c>
      <c r="O25" s="54">
        <f t="shared" si="2"/>
        <v>0</v>
      </c>
      <c r="P25" s="54">
        <f t="shared" si="3"/>
        <v>436218</v>
      </c>
      <c r="Q25" s="53">
        <f t="shared" si="4"/>
        <v>0</v>
      </c>
      <c r="R25" s="53">
        <v>0</v>
      </c>
      <c r="S25" s="51" t="s">
        <v>428</v>
      </c>
    </row>
    <row r="26" spans="1:19" s="108" customFormat="1" ht="45">
      <c r="A26" s="190">
        <v>21</v>
      </c>
      <c r="B26" s="249" t="s">
        <v>436</v>
      </c>
      <c r="C26" s="59" t="s">
        <v>134</v>
      </c>
      <c r="D26" s="55" t="s">
        <v>152</v>
      </c>
      <c r="E26" s="246" t="s">
        <v>431</v>
      </c>
      <c r="F26" s="54">
        <v>840000</v>
      </c>
      <c r="G26" s="54">
        <v>508219</v>
      </c>
      <c r="H26" s="54">
        <v>0</v>
      </c>
      <c r="I26" s="228">
        <f t="shared" si="0"/>
        <v>840000</v>
      </c>
      <c r="J26" s="54">
        <v>20934.88</v>
      </c>
      <c r="K26" s="54">
        <v>0</v>
      </c>
      <c r="L26" s="54">
        <v>0</v>
      </c>
      <c r="M26" s="191">
        <f t="shared" si="1"/>
        <v>20934.88</v>
      </c>
      <c r="N26" s="150">
        <f>600000-J26-[1]LOGARIASMOI!$J$113</f>
        <v>573508.72</v>
      </c>
      <c r="O26" s="54">
        <f t="shared" si="2"/>
        <v>594443.6</v>
      </c>
      <c r="P26" s="54">
        <f t="shared" si="3"/>
        <v>594443.6</v>
      </c>
      <c r="Q26" s="53">
        <f t="shared" si="4"/>
        <v>245556.40000000002</v>
      </c>
      <c r="R26" s="53">
        <v>0</v>
      </c>
      <c r="S26" s="51" t="s">
        <v>565</v>
      </c>
    </row>
    <row r="27" spans="1:19" s="108" customFormat="1" ht="93.75" customHeight="1">
      <c r="A27" s="190">
        <v>22</v>
      </c>
      <c r="B27" s="249" t="s">
        <v>435</v>
      </c>
      <c r="C27" s="57" t="s">
        <v>135</v>
      </c>
      <c r="D27" s="192" t="s">
        <v>153</v>
      </c>
      <c r="E27" s="246" t="s">
        <v>359</v>
      </c>
      <c r="F27" s="56">
        <v>821389.21</v>
      </c>
      <c r="G27" s="53">
        <v>766930.78</v>
      </c>
      <c r="H27" s="53">
        <v>734483.53</v>
      </c>
      <c r="I27" s="228">
        <f t="shared" si="0"/>
        <v>86905.679999999935</v>
      </c>
      <c r="J27" s="54">
        <v>0</v>
      </c>
      <c r="K27" s="54">
        <v>0</v>
      </c>
      <c r="L27" s="54">
        <v>0</v>
      </c>
      <c r="M27" s="191">
        <f t="shared" si="1"/>
        <v>0</v>
      </c>
      <c r="N27" s="150">
        <v>0</v>
      </c>
      <c r="O27" s="54">
        <f t="shared" si="2"/>
        <v>0</v>
      </c>
      <c r="P27" s="54">
        <f t="shared" si="3"/>
        <v>734483.53</v>
      </c>
      <c r="Q27" s="53">
        <f t="shared" si="4"/>
        <v>86905.679999999935</v>
      </c>
      <c r="R27" s="53">
        <v>0</v>
      </c>
      <c r="S27" s="51" t="s">
        <v>419</v>
      </c>
    </row>
    <row r="28" spans="1:19" s="108" customFormat="1" ht="45">
      <c r="A28" s="190">
        <v>23</v>
      </c>
      <c r="B28" s="249" t="s">
        <v>435</v>
      </c>
      <c r="C28" s="109" t="s">
        <v>136</v>
      </c>
      <c r="D28" s="60" t="s">
        <v>154</v>
      </c>
      <c r="E28" s="247" t="s">
        <v>266</v>
      </c>
      <c r="F28" s="61">
        <v>2402656.15</v>
      </c>
      <c r="G28" s="62">
        <v>2383096.64</v>
      </c>
      <c r="H28" s="62">
        <v>1718223.97</v>
      </c>
      <c r="I28" s="228">
        <f t="shared" si="0"/>
        <v>684432.17999999993</v>
      </c>
      <c r="J28" s="228">
        <f>10177.59+11033.51+696+95802.47+10674.41+1450.35</f>
        <v>129834.33000000002</v>
      </c>
      <c r="K28" s="54">
        <v>0</v>
      </c>
      <c r="L28" s="54">
        <v>0</v>
      </c>
      <c r="M28" s="191">
        <f t="shared" si="1"/>
        <v>129834.33000000002</v>
      </c>
      <c r="N28" s="150">
        <v>328868.63</v>
      </c>
      <c r="O28" s="54">
        <f t="shared" si="2"/>
        <v>458702.96</v>
      </c>
      <c r="P28" s="54">
        <f t="shared" si="3"/>
        <v>2176926.9300000002</v>
      </c>
      <c r="Q28" s="53">
        <f t="shared" si="4"/>
        <v>225729.21999999974</v>
      </c>
      <c r="R28" s="62">
        <v>0</v>
      </c>
      <c r="S28" s="51" t="s">
        <v>479</v>
      </c>
    </row>
    <row r="29" spans="1:19" s="108" customFormat="1" ht="90">
      <c r="A29" s="190">
        <v>24</v>
      </c>
      <c r="B29" s="249" t="s">
        <v>186</v>
      </c>
      <c r="C29" s="109" t="s">
        <v>324</v>
      </c>
      <c r="D29" s="60" t="s">
        <v>325</v>
      </c>
      <c r="E29" s="247" t="s">
        <v>358</v>
      </c>
      <c r="F29" s="61">
        <v>632248.80000000005</v>
      </c>
      <c r="G29" s="62">
        <v>632248.80000000005</v>
      </c>
      <c r="H29" s="62">
        <v>0</v>
      </c>
      <c r="I29" s="228">
        <f t="shared" si="0"/>
        <v>632248.80000000005</v>
      </c>
      <c r="J29" s="54">
        <v>0</v>
      </c>
      <c r="K29" s="54">
        <v>0</v>
      </c>
      <c r="L29" s="54">
        <v>0</v>
      </c>
      <c r="M29" s="191">
        <f t="shared" si="1"/>
        <v>0</v>
      </c>
      <c r="N29" s="191">
        <v>0</v>
      </c>
      <c r="O29" s="54">
        <f t="shared" si="2"/>
        <v>0</v>
      </c>
      <c r="P29" s="54">
        <f t="shared" si="3"/>
        <v>0</v>
      </c>
      <c r="Q29" s="53">
        <f t="shared" si="4"/>
        <v>632248.80000000005</v>
      </c>
      <c r="R29" s="62">
        <v>332248.8</v>
      </c>
      <c r="S29" s="51" t="s">
        <v>347</v>
      </c>
    </row>
    <row r="30" spans="1:19" s="108" customFormat="1" ht="75">
      <c r="A30" s="190">
        <v>25</v>
      </c>
      <c r="B30" s="249" t="s">
        <v>437</v>
      </c>
      <c r="C30" s="109" t="s">
        <v>317</v>
      </c>
      <c r="D30" s="60" t="s">
        <v>318</v>
      </c>
      <c r="E30" s="247" t="s">
        <v>278</v>
      </c>
      <c r="F30" s="61">
        <v>94711.67</v>
      </c>
      <c r="G30" s="62">
        <v>58928.1</v>
      </c>
      <c r="H30" s="62">
        <v>0</v>
      </c>
      <c r="I30" s="228">
        <f t="shared" si="0"/>
        <v>94711.67</v>
      </c>
      <c r="J30" s="54">
        <v>0</v>
      </c>
      <c r="K30" s="54">
        <v>0</v>
      </c>
      <c r="L30" s="54">
        <v>0</v>
      </c>
      <c r="M30" s="191">
        <f t="shared" si="1"/>
        <v>0</v>
      </c>
      <c r="N30" s="191">
        <v>0</v>
      </c>
      <c r="O30" s="54">
        <f t="shared" si="2"/>
        <v>0</v>
      </c>
      <c r="P30" s="54">
        <f t="shared" si="3"/>
        <v>0</v>
      </c>
      <c r="Q30" s="53">
        <f t="shared" si="4"/>
        <v>94711.67</v>
      </c>
      <c r="R30" s="257">
        <v>47000</v>
      </c>
      <c r="S30" s="288"/>
    </row>
    <row r="31" spans="1:19" s="108" customFormat="1" ht="75">
      <c r="A31" s="190">
        <v>26</v>
      </c>
      <c r="B31" s="249" t="s">
        <v>436</v>
      </c>
      <c r="C31" s="109" t="s">
        <v>190</v>
      </c>
      <c r="D31" s="60" t="s">
        <v>221</v>
      </c>
      <c r="E31" s="247" t="s">
        <v>358</v>
      </c>
      <c r="F31" s="61">
        <v>304674</v>
      </c>
      <c r="G31" s="62">
        <v>304674</v>
      </c>
      <c r="H31" s="62">
        <v>304674</v>
      </c>
      <c r="I31" s="228">
        <f t="shared" si="0"/>
        <v>0</v>
      </c>
      <c r="J31" s="54">
        <v>0</v>
      </c>
      <c r="K31" s="54">
        <v>0</v>
      </c>
      <c r="L31" s="54">
        <v>0</v>
      </c>
      <c r="M31" s="191">
        <f t="shared" si="1"/>
        <v>0</v>
      </c>
      <c r="N31" s="191">
        <v>0</v>
      </c>
      <c r="O31" s="54">
        <f t="shared" si="2"/>
        <v>0</v>
      </c>
      <c r="P31" s="54">
        <f t="shared" si="3"/>
        <v>304674</v>
      </c>
      <c r="Q31" s="53">
        <f t="shared" si="4"/>
        <v>0</v>
      </c>
      <c r="R31" s="62">
        <v>0</v>
      </c>
      <c r="S31" s="51" t="s">
        <v>335</v>
      </c>
    </row>
    <row r="32" spans="1:19" s="108" customFormat="1" ht="60">
      <c r="A32" s="190">
        <v>27</v>
      </c>
      <c r="B32" s="249" t="s">
        <v>186</v>
      </c>
      <c r="C32" s="109" t="s">
        <v>542</v>
      </c>
      <c r="D32" s="60" t="s">
        <v>619</v>
      </c>
      <c r="E32" s="247" t="s">
        <v>358</v>
      </c>
      <c r="F32" s="61">
        <v>2000000</v>
      </c>
      <c r="G32" s="62">
        <v>0</v>
      </c>
      <c r="H32" s="62">
        <v>0</v>
      </c>
      <c r="I32" s="228">
        <f t="shared" si="0"/>
        <v>2000000</v>
      </c>
      <c r="J32" s="54">
        <v>0</v>
      </c>
      <c r="K32" s="54">
        <v>0</v>
      </c>
      <c r="L32" s="54">
        <v>0</v>
      </c>
      <c r="M32" s="191">
        <f t="shared" ref="M32" si="5">SUM(J32:L32)</f>
        <v>0</v>
      </c>
      <c r="N32" s="191">
        <v>0</v>
      </c>
      <c r="O32" s="54">
        <f t="shared" si="2"/>
        <v>0</v>
      </c>
      <c r="P32" s="54">
        <f t="shared" si="3"/>
        <v>0</v>
      </c>
      <c r="Q32" s="53">
        <f t="shared" si="4"/>
        <v>2000000</v>
      </c>
      <c r="R32" s="62">
        <v>2000000</v>
      </c>
      <c r="S32" s="51" t="s">
        <v>560</v>
      </c>
    </row>
    <row r="33" spans="1:19" s="108" customFormat="1" ht="39" customHeight="1">
      <c r="A33" s="190">
        <v>28</v>
      </c>
      <c r="B33" s="249" t="s">
        <v>436</v>
      </c>
      <c r="C33" s="109" t="s">
        <v>192</v>
      </c>
      <c r="D33" s="60" t="s">
        <v>690</v>
      </c>
      <c r="E33" s="247" t="s">
        <v>279</v>
      </c>
      <c r="F33" s="61">
        <v>2356800</v>
      </c>
      <c r="G33" s="62">
        <v>0</v>
      </c>
      <c r="H33" s="62">
        <v>0</v>
      </c>
      <c r="I33" s="228">
        <f t="shared" si="0"/>
        <v>2356800</v>
      </c>
      <c r="J33" s="54">
        <v>0</v>
      </c>
      <c r="K33" s="54">
        <v>0</v>
      </c>
      <c r="L33" s="54">
        <v>0</v>
      </c>
      <c r="M33" s="191">
        <f t="shared" ref="M33" si="6">SUM(J33:L33)</f>
        <v>0</v>
      </c>
      <c r="N33" s="191">
        <v>0</v>
      </c>
      <c r="O33" s="54">
        <f t="shared" si="2"/>
        <v>0</v>
      </c>
      <c r="P33" s="54">
        <f t="shared" si="3"/>
        <v>0</v>
      </c>
      <c r="Q33" s="53">
        <f t="shared" ref="Q33" si="7">G33-P33</f>
        <v>0</v>
      </c>
      <c r="R33" s="62">
        <v>0</v>
      </c>
      <c r="S33" s="51" t="s">
        <v>691</v>
      </c>
    </row>
    <row r="34" spans="1:19" s="108" customFormat="1" ht="15.75" thickBot="1">
      <c r="A34" s="332" t="s">
        <v>191</v>
      </c>
      <c r="B34" s="333"/>
      <c r="C34" s="333"/>
      <c r="D34" s="334"/>
      <c r="E34" s="248"/>
      <c r="F34" s="63">
        <f>SUM(F6:F33)</f>
        <v>34006552.810000002</v>
      </c>
      <c r="G34" s="63">
        <f t="shared" ref="G34:R34" si="8">SUM(G6:G33)</f>
        <v>25064888.030000001</v>
      </c>
      <c r="H34" s="63">
        <f t="shared" si="8"/>
        <v>20245389.479999997</v>
      </c>
      <c r="I34" s="63">
        <f t="shared" si="8"/>
        <v>13761163.33</v>
      </c>
      <c r="J34" s="63">
        <f t="shared" si="8"/>
        <v>604080.31000000006</v>
      </c>
      <c r="K34" s="63">
        <f t="shared" si="8"/>
        <v>0</v>
      </c>
      <c r="L34" s="63">
        <f t="shared" si="8"/>
        <v>0</v>
      </c>
      <c r="M34" s="63">
        <f t="shared" si="8"/>
        <v>604080.31000000006</v>
      </c>
      <c r="N34" s="63">
        <f t="shared" si="8"/>
        <v>2418927.73</v>
      </c>
      <c r="O34" s="63">
        <f t="shared" si="8"/>
        <v>3023008.04</v>
      </c>
      <c r="P34" s="63">
        <f t="shared" si="8"/>
        <v>23268397.520000007</v>
      </c>
      <c r="Q34" s="63">
        <f t="shared" si="8"/>
        <v>8381355.2899999991</v>
      </c>
      <c r="R34" s="63">
        <f t="shared" si="8"/>
        <v>2506248.7999999998</v>
      </c>
      <c r="S34" s="63"/>
    </row>
    <row r="35" spans="1:19" s="108" customFormat="1" ht="15.75" thickTop="1">
      <c r="A35" s="230"/>
      <c r="B35" s="230"/>
    </row>
    <row r="36" spans="1:19" s="108" customFormat="1">
      <c r="A36" s="230"/>
      <c r="B36" s="230"/>
    </row>
    <row r="37" spans="1:19" s="108" customFormat="1">
      <c r="A37" s="230"/>
      <c r="B37" s="230"/>
    </row>
    <row r="38" spans="1:19" s="108" customFormat="1">
      <c r="A38" s="230"/>
      <c r="B38" s="230"/>
    </row>
    <row r="39" spans="1:19" s="17" customFormat="1">
      <c r="A39" s="231"/>
      <c r="B39" s="231"/>
      <c r="D39" s="204"/>
      <c r="E39" s="204"/>
    </row>
    <row r="40" spans="1:19" s="17" customFormat="1">
      <c r="A40" s="231"/>
      <c r="B40" s="231"/>
      <c r="D40" s="204"/>
      <c r="E40" s="204"/>
    </row>
    <row r="41" spans="1:19" s="17" customFormat="1">
      <c r="A41" s="231"/>
      <c r="B41" s="231"/>
      <c r="D41" s="204"/>
      <c r="E41" s="204"/>
    </row>
    <row r="42" spans="1:19" s="17" customFormat="1">
      <c r="A42" s="231"/>
      <c r="B42" s="231"/>
      <c r="D42" s="204"/>
      <c r="E42" s="204"/>
    </row>
    <row r="43" spans="1:19" s="17" customFormat="1">
      <c r="A43" s="231"/>
      <c r="B43" s="231"/>
      <c r="D43" s="204"/>
      <c r="E43" s="204"/>
    </row>
    <row r="44" spans="1:19" s="17" customFormat="1">
      <c r="A44" s="231"/>
      <c r="B44" s="231"/>
      <c r="D44" s="204"/>
      <c r="E44" s="204"/>
    </row>
    <row r="45" spans="1:19" s="17" customFormat="1">
      <c r="A45" s="231"/>
      <c r="B45" s="231"/>
      <c r="D45" s="204"/>
      <c r="E45" s="204"/>
    </row>
    <row r="46" spans="1:19" s="17" customFormat="1">
      <c r="A46" s="231"/>
      <c r="B46" s="231"/>
      <c r="D46" s="204"/>
      <c r="E46" s="204"/>
    </row>
    <row r="47" spans="1:19" s="17" customFormat="1">
      <c r="A47" s="231"/>
      <c r="B47" s="231"/>
      <c r="D47" s="204"/>
      <c r="E47" s="204"/>
    </row>
    <row r="48" spans="1:19" s="17" customFormat="1">
      <c r="A48" s="231"/>
      <c r="B48" s="231"/>
      <c r="D48" s="204"/>
      <c r="E48" s="204"/>
    </row>
    <row r="49" spans="1:5" s="17" customFormat="1">
      <c r="A49" s="231"/>
      <c r="B49" s="231"/>
      <c r="D49" s="204"/>
      <c r="E49" s="204"/>
    </row>
    <row r="50" spans="1:5" s="17" customFormat="1">
      <c r="A50" s="231"/>
      <c r="B50" s="231"/>
      <c r="D50" s="204"/>
      <c r="E50" s="204"/>
    </row>
    <row r="51" spans="1:5" s="17" customFormat="1">
      <c r="A51" s="231"/>
      <c r="B51" s="231"/>
      <c r="D51" s="204"/>
      <c r="E51" s="204"/>
    </row>
    <row r="52" spans="1:5" s="17" customFormat="1">
      <c r="A52" s="231"/>
      <c r="B52" s="231"/>
      <c r="D52" s="204"/>
      <c r="E52" s="204"/>
    </row>
    <row r="53" spans="1:5" s="17" customFormat="1">
      <c r="A53" s="231"/>
      <c r="B53" s="231"/>
      <c r="D53" s="204"/>
      <c r="E53" s="204"/>
    </row>
    <row r="54" spans="1:5" s="17" customFormat="1">
      <c r="A54" s="231"/>
      <c r="B54" s="231"/>
      <c r="D54" s="204"/>
      <c r="E54" s="204"/>
    </row>
    <row r="55" spans="1:5" s="17" customFormat="1">
      <c r="A55" s="231"/>
      <c r="B55" s="231"/>
      <c r="D55" s="204"/>
      <c r="E55" s="204"/>
    </row>
    <row r="56" spans="1:5" s="17" customFormat="1">
      <c r="A56" s="231"/>
      <c r="B56" s="231"/>
      <c r="D56" s="204"/>
      <c r="E56" s="204"/>
    </row>
    <row r="57" spans="1:5" s="17" customFormat="1">
      <c r="A57" s="231"/>
      <c r="B57" s="231"/>
      <c r="D57" s="204"/>
      <c r="E57" s="204"/>
    </row>
    <row r="58" spans="1:5" s="17" customFormat="1">
      <c r="A58" s="231"/>
      <c r="B58" s="231"/>
      <c r="D58" s="204"/>
      <c r="E58" s="204"/>
    </row>
    <row r="59" spans="1:5" s="17" customFormat="1">
      <c r="A59" s="231"/>
      <c r="B59" s="231"/>
      <c r="D59" s="204"/>
      <c r="E59" s="204"/>
    </row>
    <row r="60" spans="1:5" s="17" customFormat="1">
      <c r="A60" s="231"/>
      <c r="B60" s="231"/>
      <c r="D60" s="204"/>
      <c r="E60" s="204"/>
    </row>
    <row r="61" spans="1:5" s="17" customFormat="1">
      <c r="A61" s="231"/>
      <c r="B61" s="231"/>
      <c r="D61" s="204"/>
      <c r="E61" s="204"/>
    </row>
    <row r="62" spans="1:5" s="17" customFormat="1">
      <c r="A62" s="231"/>
      <c r="B62" s="231"/>
      <c r="D62" s="204"/>
      <c r="E62" s="204"/>
    </row>
    <row r="63" spans="1:5" s="17" customFormat="1">
      <c r="A63" s="231"/>
      <c r="B63" s="231"/>
      <c r="D63" s="204"/>
      <c r="E63" s="204"/>
    </row>
    <row r="64" spans="1:5" s="17" customFormat="1">
      <c r="A64" s="231"/>
      <c r="B64" s="231"/>
      <c r="D64" s="204"/>
      <c r="E64" s="204"/>
    </row>
    <row r="65" spans="1:5" s="17" customFormat="1">
      <c r="A65" s="231"/>
      <c r="B65" s="231"/>
      <c r="D65" s="204"/>
      <c r="E65" s="204"/>
    </row>
    <row r="66" spans="1:5" s="17" customFormat="1">
      <c r="A66" s="231"/>
      <c r="B66" s="231"/>
      <c r="D66" s="204"/>
      <c r="E66" s="204"/>
    </row>
    <row r="67" spans="1:5" s="17" customFormat="1">
      <c r="A67" s="231"/>
      <c r="B67" s="231"/>
      <c r="D67" s="204"/>
      <c r="E67" s="204"/>
    </row>
    <row r="68" spans="1:5" s="17" customFormat="1">
      <c r="A68" s="231"/>
      <c r="B68" s="231"/>
      <c r="D68" s="204"/>
      <c r="E68" s="204"/>
    </row>
    <row r="69" spans="1:5" s="17" customFormat="1">
      <c r="A69" s="231"/>
      <c r="B69" s="231"/>
      <c r="D69" s="204"/>
      <c r="E69" s="204"/>
    </row>
    <row r="70" spans="1:5" s="17" customFormat="1">
      <c r="A70" s="231"/>
      <c r="B70" s="231"/>
      <c r="D70" s="204"/>
      <c r="E70" s="204"/>
    </row>
    <row r="71" spans="1:5" s="17" customFormat="1">
      <c r="A71" s="231"/>
      <c r="B71" s="231"/>
      <c r="D71" s="204"/>
      <c r="E71" s="204"/>
    </row>
    <row r="72" spans="1:5" s="17" customFormat="1">
      <c r="A72" s="231"/>
      <c r="B72" s="231"/>
      <c r="D72" s="204"/>
      <c r="E72" s="204"/>
    </row>
    <row r="73" spans="1:5" s="17" customFormat="1">
      <c r="A73" s="231"/>
      <c r="B73" s="231"/>
      <c r="D73" s="204"/>
      <c r="E73" s="204"/>
    </row>
    <row r="74" spans="1:5" s="17" customFormat="1">
      <c r="A74" s="231"/>
      <c r="B74" s="231"/>
      <c r="D74" s="204"/>
      <c r="E74" s="204"/>
    </row>
    <row r="75" spans="1:5" s="17" customFormat="1">
      <c r="A75" s="231"/>
      <c r="B75" s="231"/>
      <c r="D75" s="204"/>
      <c r="E75" s="204"/>
    </row>
    <row r="76" spans="1:5" s="17" customFormat="1">
      <c r="A76" s="231"/>
      <c r="B76" s="231"/>
      <c r="D76" s="204"/>
      <c r="E76" s="204"/>
    </row>
    <row r="77" spans="1:5" s="17" customFormat="1">
      <c r="A77" s="231"/>
      <c r="B77" s="231"/>
      <c r="D77" s="204"/>
      <c r="E77" s="204"/>
    </row>
    <row r="78" spans="1:5" s="17" customFormat="1">
      <c r="A78" s="231"/>
      <c r="B78" s="231"/>
      <c r="D78" s="204"/>
      <c r="E78" s="204"/>
    </row>
    <row r="79" spans="1:5" s="17" customFormat="1">
      <c r="A79" s="231"/>
      <c r="B79" s="231"/>
      <c r="D79" s="204"/>
      <c r="E79" s="204"/>
    </row>
    <row r="80" spans="1:5" s="17" customFormat="1">
      <c r="A80" s="231"/>
      <c r="B80" s="231"/>
      <c r="D80" s="204"/>
      <c r="E80" s="204"/>
    </row>
    <row r="81" spans="1:5" s="17" customFormat="1">
      <c r="A81" s="231"/>
      <c r="B81" s="231"/>
      <c r="D81" s="204"/>
      <c r="E81" s="204"/>
    </row>
    <row r="82" spans="1:5" s="17" customFormat="1">
      <c r="A82" s="231"/>
      <c r="B82" s="231"/>
      <c r="D82" s="204"/>
      <c r="E82" s="204"/>
    </row>
    <row r="83" spans="1:5" s="17" customFormat="1">
      <c r="A83" s="231"/>
      <c r="B83" s="231"/>
      <c r="D83" s="204"/>
      <c r="E83" s="204"/>
    </row>
    <row r="84" spans="1:5" s="17" customFormat="1">
      <c r="A84" s="231"/>
      <c r="B84" s="231"/>
      <c r="D84" s="204"/>
      <c r="E84" s="204"/>
    </row>
    <row r="85" spans="1:5" s="17" customFormat="1">
      <c r="A85" s="231"/>
      <c r="B85" s="231"/>
      <c r="D85" s="204"/>
      <c r="E85" s="204"/>
    </row>
    <row r="86" spans="1:5" s="17" customFormat="1">
      <c r="A86" s="231"/>
      <c r="B86" s="231"/>
      <c r="D86" s="204"/>
      <c r="E86" s="204"/>
    </row>
    <row r="87" spans="1:5" s="17" customFormat="1">
      <c r="A87" s="231"/>
      <c r="B87" s="231"/>
      <c r="D87" s="204"/>
      <c r="E87" s="204"/>
    </row>
    <row r="88" spans="1:5" s="17" customFormat="1">
      <c r="A88" s="231"/>
      <c r="B88" s="231"/>
      <c r="D88" s="204"/>
      <c r="E88" s="204"/>
    </row>
    <row r="89" spans="1:5" s="17" customFormat="1">
      <c r="A89" s="231"/>
      <c r="B89" s="231"/>
      <c r="D89" s="204"/>
      <c r="E89" s="204"/>
    </row>
    <row r="90" spans="1:5" s="17" customFormat="1">
      <c r="A90" s="231"/>
      <c r="B90" s="231"/>
      <c r="D90" s="204"/>
      <c r="E90" s="204"/>
    </row>
    <row r="91" spans="1:5" s="17" customFormat="1">
      <c r="A91" s="231"/>
      <c r="B91" s="231"/>
      <c r="D91" s="204"/>
      <c r="E91" s="204"/>
    </row>
    <row r="92" spans="1:5" s="17" customFormat="1">
      <c r="A92" s="231"/>
      <c r="B92" s="231"/>
      <c r="D92" s="204"/>
      <c r="E92" s="204"/>
    </row>
    <row r="93" spans="1:5" s="17" customFormat="1">
      <c r="A93" s="231"/>
      <c r="B93" s="231"/>
      <c r="D93" s="204"/>
      <c r="E93" s="204"/>
    </row>
    <row r="94" spans="1:5" s="17" customFormat="1">
      <c r="A94" s="231"/>
      <c r="B94" s="231"/>
      <c r="D94" s="204"/>
      <c r="E94" s="204"/>
    </row>
    <row r="95" spans="1:5" s="17" customFormat="1">
      <c r="A95" s="231"/>
      <c r="B95" s="231"/>
      <c r="D95" s="204"/>
      <c r="E95" s="204"/>
    </row>
    <row r="96" spans="1:5" s="17" customFormat="1">
      <c r="A96" s="231"/>
      <c r="B96" s="231"/>
      <c r="D96" s="204"/>
      <c r="E96" s="204"/>
    </row>
    <row r="97" spans="1:5" s="17" customFormat="1">
      <c r="A97" s="231"/>
      <c r="B97" s="231"/>
      <c r="D97" s="204"/>
      <c r="E97" s="204"/>
    </row>
    <row r="98" spans="1:5" s="17" customFormat="1">
      <c r="A98" s="231"/>
      <c r="B98" s="231"/>
      <c r="D98" s="204"/>
      <c r="E98" s="204"/>
    </row>
    <row r="99" spans="1:5" s="17" customFormat="1">
      <c r="A99" s="231"/>
      <c r="B99" s="231"/>
      <c r="D99" s="204"/>
      <c r="E99" s="204"/>
    </row>
    <row r="100" spans="1:5" s="17" customFormat="1">
      <c r="A100" s="231"/>
      <c r="B100" s="231"/>
      <c r="D100" s="204"/>
      <c r="E100" s="204"/>
    </row>
    <row r="101" spans="1:5" s="17" customFormat="1">
      <c r="A101" s="231"/>
      <c r="B101" s="231"/>
      <c r="D101" s="204"/>
      <c r="E101" s="204"/>
    </row>
    <row r="102" spans="1:5" s="17" customFormat="1">
      <c r="A102" s="231"/>
      <c r="B102" s="231"/>
      <c r="D102" s="204"/>
      <c r="E102" s="204"/>
    </row>
    <row r="103" spans="1:5" s="17" customFormat="1">
      <c r="A103" s="231"/>
      <c r="B103" s="231"/>
      <c r="D103" s="204"/>
      <c r="E103" s="204"/>
    </row>
    <row r="104" spans="1:5" s="17" customFormat="1">
      <c r="A104" s="231"/>
      <c r="B104" s="231"/>
      <c r="D104" s="204"/>
      <c r="E104" s="204"/>
    </row>
    <row r="105" spans="1:5" s="17" customFormat="1">
      <c r="A105" s="231"/>
      <c r="B105" s="231"/>
      <c r="D105" s="204"/>
      <c r="E105" s="204"/>
    </row>
    <row r="106" spans="1:5" s="17" customFormat="1">
      <c r="A106" s="231"/>
      <c r="B106" s="231"/>
      <c r="D106" s="204"/>
      <c r="E106" s="204"/>
    </row>
    <row r="107" spans="1:5" s="17" customFormat="1">
      <c r="A107" s="231"/>
      <c r="B107" s="231"/>
      <c r="D107" s="204"/>
      <c r="E107" s="204"/>
    </row>
    <row r="108" spans="1:5" s="17" customFormat="1">
      <c r="A108" s="231"/>
      <c r="B108" s="231"/>
      <c r="D108" s="204"/>
      <c r="E108" s="204"/>
    </row>
    <row r="109" spans="1:5" s="17" customFormat="1">
      <c r="A109" s="231"/>
      <c r="B109" s="231"/>
      <c r="D109" s="204"/>
      <c r="E109" s="204"/>
    </row>
    <row r="110" spans="1:5" s="17" customFormat="1">
      <c r="A110" s="231"/>
      <c r="B110" s="231"/>
      <c r="D110" s="204"/>
      <c r="E110" s="204"/>
    </row>
    <row r="111" spans="1:5" s="17" customFormat="1">
      <c r="A111" s="231"/>
      <c r="B111" s="231"/>
      <c r="D111" s="204"/>
      <c r="E111" s="204"/>
    </row>
    <row r="112" spans="1:5" s="17" customFormat="1">
      <c r="A112" s="231"/>
      <c r="B112" s="231"/>
      <c r="D112" s="204"/>
      <c r="E112" s="204"/>
    </row>
    <row r="113" spans="1:5" s="17" customFormat="1">
      <c r="A113" s="231"/>
      <c r="B113" s="231"/>
      <c r="D113" s="204"/>
      <c r="E113" s="204"/>
    </row>
    <row r="114" spans="1:5" s="17" customFormat="1">
      <c r="A114" s="231"/>
      <c r="B114" s="231"/>
      <c r="D114" s="204"/>
      <c r="E114" s="204"/>
    </row>
    <row r="115" spans="1:5" s="17" customFormat="1">
      <c r="A115" s="231"/>
      <c r="B115" s="231"/>
      <c r="D115" s="204"/>
      <c r="E115" s="204"/>
    </row>
    <row r="116" spans="1:5" s="17" customFormat="1">
      <c r="A116" s="231"/>
      <c r="B116" s="231"/>
      <c r="D116" s="204"/>
      <c r="E116" s="204"/>
    </row>
    <row r="117" spans="1:5" s="17" customFormat="1">
      <c r="A117" s="231"/>
      <c r="B117" s="231"/>
      <c r="D117" s="204"/>
      <c r="E117" s="204"/>
    </row>
    <row r="118" spans="1:5" s="17" customFormat="1">
      <c r="A118" s="231"/>
      <c r="B118" s="231"/>
      <c r="D118" s="204"/>
      <c r="E118" s="204"/>
    </row>
    <row r="119" spans="1:5" s="17" customFormat="1">
      <c r="A119" s="231"/>
      <c r="B119" s="231"/>
      <c r="D119" s="204"/>
      <c r="E119" s="204"/>
    </row>
    <row r="120" spans="1:5" s="17" customFormat="1">
      <c r="A120" s="231"/>
      <c r="B120" s="231"/>
      <c r="D120" s="204"/>
      <c r="E120" s="204"/>
    </row>
    <row r="121" spans="1:5" s="17" customFormat="1">
      <c r="A121" s="231"/>
      <c r="B121" s="231"/>
      <c r="D121" s="204"/>
      <c r="E121" s="204"/>
    </row>
    <row r="122" spans="1:5" s="17" customFormat="1">
      <c r="A122" s="231"/>
      <c r="B122" s="231"/>
      <c r="D122" s="204"/>
      <c r="E122" s="204"/>
    </row>
    <row r="123" spans="1:5" s="17" customFormat="1">
      <c r="A123" s="231"/>
      <c r="B123" s="231"/>
      <c r="D123" s="204"/>
      <c r="E123" s="204"/>
    </row>
    <row r="124" spans="1:5" s="17" customFormat="1">
      <c r="A124" s="231"/>
      <c r="B124" s="231"/>
      <c r="D124" s="204"/>
      <c r="E124" s="204"/>
    </row>
    <row r="125" spans="1:5" s="17" customFormat="1">
      <c r="A125" s="231"/>
      <c r="B125" s="231"/>
      <c r="D125" s="204"/>
      <c r="E125" s="204"/>
    </row>
    <row r="126" spans="1:5" s="17" customFormat="1">
      <c r="A126" s="231"/>
      <c r="B126" s="231"/>
      <c r="D126" s="204"/>
      <c r="E126" s="204"/>
    </row>
    <row r="127" spans="1:5" s="17" customFormat="1">
      <c r="A127" s="231"/>
      <c r="B127" s="231"/>
      <c r="D127" s="204"/>
      <c r="E127" s="204"/>
    </row>
    <row r="128" spans="1:5" s="17" customFormat="1">
      <c r="A128" s="231"/>
      <c r="B128" s="231"/>
      <c r="D128" s="204"/>
      <c r="E128" s="204"/>
    </row>
    <row r="129" spans="1:5" s="17" customFormat="1">
      <c r="A129" s="231"/>
      <c r="B129" s="231"/>
      <c r="D129" s="204"/>
      <c r="E129" s="204"/>
    </row>
    <row r="130" spans="1:5" s="17" customFormat="1">
      <c r="A130" s="231"/>
      <c r="B130" s="231"/>
      <c r="D130" s="204"/>
      <c r="E130" s="204"/>
    </row>
    <row r="131" spans="1:5" s="17" customFormat="1">
      <c r="A131" s="231"/>
      <c r="B131" s="231"/>
      <c r="D131" s="204"/>
      <c r="E131" s="204"/>
    </row>
    <row r="132" spans="1:5" s="17" customFormat="1">
      <c r="A132" s="231"/>
      <c r="B132" s="231"/>
      <c r="D132" s="204"/>
      <c r="E132" s="204"/>
    </row>
    <row r="133" spans="1:5" s="17" customFormat="1">
      <c r="A133" s="231"/>
      <c r="B133" s="231"/>
      <c r="D133" s="204"/>
      <c r="E133" s="204"/>
    </row>
    <row r="134" spans="1:5" s="17" customFormat="1">
      <c r="A134" s="231"/>
      <c r="B134" s="231"/>
      <c r="D134" s="204"/>
      <c r="E134" s="204"/>
    </row>
    <row r="135" spans="1:5" s="17" customFormat="1">
      <c r="A135" s="231"/>
      <c r="B135" s="231"/>
      <c r="D135" s="204"/>
      <c r="E135" s="204"/>
    </row>
    <row r="136" spans="1:5" s="17" customFormat="1">
      <c r="A136" s="231"/>
      <c r="B136" s="231"/>
      <c r="D136" s="204"/>
      <c r="E136" s="204"/>
    </row>
    <row r="137" spans="1:5" s="17" customFormat="1">
      <c r="A137" s="231"/>
      <c r="B137" s="231"/>
      <c r="D137" s="204"/>
      <c r="E137" s="204"/>
    </row>
    <row r="138" spans="1:5" s="17" customFormat="1">
      <c r="A138" s="231"/>
      <c r="B138" s="231"/>
      <c r="D138" s="204"/>
      <c r="E138" s="204"/>
    </row>
    <row r="139" spans="1:5" s="17" customFormat="1">
      <c r="A139" s="231"/>
      <c r="B139" s="231"/>
      <c r="D139" s="204"/>
      <c r="E139" s="204"/>
    </row>
    <row r="140" spans="1:5" s="17" customFormat="1">
      <c r="A140" s="231"/>
      <c r="B140" s="231"/>
      <c r="D140" s="204"/>
      <c r="E140" s="204"/>
    </row>
    <row r="141" spans="1:5" s="17" customFormat="1">
      <c r="A141" s="231"/>
      <c r="B141" s="231"/>
      <c r="D141" s="204"/>
      <c r="E141" s="204"/>
    </row>
    <row r="142" spans="1:5" s="17" customFormat="1">
      <c r="A142" s="231"/>
      <c r="B142" s="231"/>
      <c r="D142" s="204"/>
      <c r="E142" s="204"/>
    </row>
    <row r="143" spans="1:5" s="17" customFormat="1">
      <c r="A143" s="231"/>
      <c r="B143" s="231"/>
      <c r="D143" s="204"/>
      <c r="E143" s="204"/>
    </row>
    <row r="144" spans="1:5" s="17" customFormat="1">
      <c r="A144" s="231"/>
      <c r="B144" s="231"/>
      <c r="D144" s="204"/>
      <c r="E144" s="204"/>
    </row>
    <row r="145" spans="1:5" s="17" customFormat="1">
      <c r="A145" s="231"/>
      <c r="B145" s="231"/>
      <c r="D145" s="204"/>
      <c r="E145" s="204"/>
    </row>
    <row r="146" spans="1:5" s="17" customFormat="1">
      <c r="A146" s="231"/>
      <c r="B146" s="231"/>
      <c r="D146" s="204"/>
      <c r="E146" s="204"/>
    </row>
    <row r="147" spans="1:5" s="17" customFormat="1">
      <c r="A147" s="231"/>
      <c r="B147" s="231"/>
      <c r="D147" s="204"/>
      <c r="E147" s="204"/>
    </row>
    <row r="148" spans="1:5" s="17" customFormat="1">
      <c r="A148" s="231"/>
      <c r="B148" s="231"/>
      <c r="D148" s="204"/>
      <c r="E148" s="204"/>
    </row>
    <row r="149" spans="1:5" s="17" customFormat="1">
      <c r="A149" s="231"/>
      <c r="B149" s="231"/>
      <c r="D149" s="204"/>
      <c r="E149" s="204"/>
    </row>
    <row r="150" spans="1:5" s="17" customFormat="1">
      <c r="A150" s="231"/>
      <c r="B150" s="231"/>
      <c r="D150" s="204"/>
      <c r="E150" s="204"/>
    </row>
    <row r="151" spans="1:5" s="17" customFormat="1">
      <c r="A151" s="231"/>
      <c r="B151" s="231"/>
      <c r="D151" s="204"/>
      <c r="E151" s="204"/>
    </row>
    <row r="152" spans="1:5" s="17" customFormat="1">
      <c r="A152" s="231"/>
      <c r="B152" s="231"/>
      <c r="D152" s="204"/>
      <c r="E152" s="204"/>
    </row>
    <row r="153" spans="1:5" s="17" customFormat="1">
      <c r="A153" s="231"/>
      <c r="B153" s="231"/>
      <c r="D153" s="204"/>
      <c r="E153" s="204"/>
    </row>
    <row r="154" spans="1:5" s="17" customFormat="1">
      <c r="A154" s="231"/>
      <c r="B154" s="231"/>
      <c r="D154" s="204"/>
      <c r="E154" s="204"/>
    </row>
    <row r="155" spans="1:5" s="17" customFormat="1">
      <c r="A155" s="231"/>
      <c r="B155" s="231"/>
      <c r="D155" s="204"/>
      <c r="E155" s="204"/>
    </row>
    <row r="156" spans="1:5" s="17" customFormat="1">
      <c r="A156" s="231"/>
      <c r="B156" s="231"/>
      <c r="D156" s="204"/>
      <c r="E156" s="204"/>
    </row>
    <row r="157" spans="1:5" s="17" customFormat="1">
      <c r="A157" s="231"/>
      <c r="B157" s="231"/>
      <c r="D157" s="204"/>
      <c r="E157" s="204"/>
    </row>
    <row r="158" spans="1:5" s="17" customFormat="1">
      <c r="A158" s="231"/>
      <c r="B158" s="231"/>
      <c r="D158" s="204"/>
      <c r="E158" s="204"/>
    </row>
    <row r="159" spans="1:5" s="17" customFormat="1">
      <c r="A159" s="231"/>
      <c r="B159" s="231"/>
      <c r="D159" s="204"/>
      <c r="E159" s="204"/>
    </row>
    <row r="160" spans="1:5" s="17" customFormat="1">
      <c r="A160" s="231"/>
      <c r="B160" s="231"/>
      <c r="D160" s="204"/>
      <c r="E160" s="204"/>
    </row>
    <row r="161" spans="1:5" s="17" customFormat="1">
      <c r="A161" s="231"/>
      <c r="B161" s="231"/>
      <c r="D161" s="204"/>
      <c r="E161" s="204"/>
    </row>
    <row r="162" spans="1:5" s="17" customFormat="1">
      <c r="A162" s="231"/>
      <c r="B162" s="231"/>
      <c r="D162" s="204"/>
      <c r="E162" s="204"/>
    </row>
    <row r="163" spans="1:5" s="17" customFormat="1">
      <c r="A163" s="231"/>
      <c r="B163" s="231"/>
      <c r="D163" s="204"/>
      <c r="E163" s="204"/>
    </row>
    <row r="164" spans="1:5" s="17" customFormat="1">
      <c r="A164" s="231"/>
      <c r="B164" s="231"/>
      <c r="D164" s="204"/>
      <c r="E164" s="204"/>
    </row>
    <row r="165" spans="1:5" s="17" customFormat="1">
      <c r="A165" s="231"/>
      <c r="B165" s="231"/>
      <c r="D165" s="204"/>
      <c r="E165" s="204"/>
    </row>
    <row r="166" spans="1:5" s="17" customFormat="1">
      <c r="A166" s="231"/>
      <c r="B166" s="231"/>
      <c r="D166" s="204"/>
      <c r="E166" s="204"/>
    </row>
    <row r="167" spans="1:5" s="17" customFormat="1">
      <c r="A167" s="231"/>
      <c r="B167" s="231"/>
      <c r="D167" s="204"/>
      <c r="E167" s="204"/>
    </row>
    <row r="168" spans="1:5" s="17" customFormat="1">
      <c r="A168" s="231"/>
      <c r="B168" s="231"/>
      <c r="D168" s="204"/>
      <c r="E168" s="204"/>
    </row>
    <row r="169" spans="1:5" s="17" customFormat="1">
      <c r="A169" s="231"/>
      <c r="B169" s="231"/>
      <c r="D169" s="204"/>
      <c r="E169" s="204"/>
    </row>
    <row r="170" spans="1:5" s="17" customFormat="1">
      <c r="A170" s="231"/>
      <c r="B170" s="231"/>
      <c r="D170" s="204"/>
      <c r="E170" s="204"/>
    </row>
    <row r="171" spans="1:5" s="17" customFormat="1">
      <c r="A171" s="231"/>
      <c r="B171" s="231"/>
      <c r="D171" s="204"/>
      <c r="E171" s="204"/>
    </row>
    <row r="172" spans="1:5" s="17" customFormat="1">
      <c r="A172" s="231"/>
      <c r="B172" s="231"/>
      <c r="D172" s="204"/>
      <c r="E172" s="204"/>
    </row>
    <row r="173" spans="1:5" s="17" customFormat="1">
      <c r="A173" s="231"/>
      <c r="B173" s="231"/>
      <c r="D173" s="204"/>
      <c r="E173" s="204"/>
    </row>
    <row r="174" spans="1:5" s="17" customFormat="1">
      <c r="A174" s="231"/>
      <c r="B174" s="231"/>
      <c r="D174" s="204"/>
      <c r="E174" s="204"/>
    </row>
    <row r="175" spans="1:5" s="17" customFormat="1">
      <c r="A175" s="231"/>
      <c r="B175" s="231"/>
      <c r="D175" s="204"/>
      <c r="E175" s="204"/>
    </row>
    <row r="176" spans="1:5" s="17" customFormat="1">
      <c r="A176" s="231"/>
      <c r="B176" s="231"/>
      <c r="D176" s="204"/>
      <c r="E176" s="204"/>
    </row>
    <row r="177" spans="1:5" s="17" customFormat="1">
      <c r="A177" s="231"/>
      <c r="B177" s="231"/>
      <c r="D177" s="204"/>
      <c r="E177" s="204"/>
    </row>
    <row r="178" spans="1:5" s="17" customFormat="1">
      <c r="A178" s="231"/>
      <c r="B178" s="231"/>
      <c r="D178" s="204"/>
      <c r="E178" s="204"/>
    </row>
    <row r="179" spans="1:5" s="17" customFormat="1">
      <c r="A179" s="231"/>
      <c r="B179" s="231"/>
      <c r="D179" s="204"/>
      <c r="E179" s="204"/>
    </row>
    <row r="180" spans="1:5" s="17" customFormat="1">
      <c r="A180" s="231"/>
      <c r="B180" s="231"/>
      <c r="D180" s="204"/>
      <c r="E180" s="204"/>
    </row>
    <row r="181" spans="1:5" s="17" customFormat="1">
      <c r="A181" s="231"/>
      <c r="B181" s="231"/>
      <c r="D181" s="204"/>
      <c r="E181" s="204"/>
    </row>
    <row r="182" spans="1:5" s="17" customFormat="1">
      <c r="A182" s="231"/>
      <c r="B182" s="231"/>
      <c r="D182" s="204"/>
      <c r="E182" s="204"/>
    </row>
    <row r="183" spans="1:5" s="17" customFormat="1">
      <c r="A183" s="231"/>
      <c r="B183" s="231"/>
      <c r="D183" s="204"/>
      <c r="E183" s="204"/>
    </row>
    <row r="184" spans="1:5" s="17" customFormat="1">
      <c r="A184" s="231"/>
      <c r="B184" s="231"/>
      <c r="D184" s="204"/>
      <c r="E184" s="204"/>
    </row>
    <row r="185" spans="1:5" s="17" customFormat="1">
      <c r="A185" s="231"/>
      <c r="B185" s="231"/>
      <c r="D185" s="204"/>
      <c r="E185" s="204"/>
    </row>
    <row r="186" spans="1:5" s="17" customFormat="1">
      <c r="A186" s="231"/>
      <c r="B186" s="231"/>
      <c r="D186" s="204"/>
      <c r="E186" s="204"/>
    </row>
    <row r="187" spans="1:5" s="17" customFormat="1">
      <c r="A187" s="231"/>
      <c r="B187" s="231"/>
      <c r="D187" s="204"/>
      <c r="E187" s="204"/>
    </row>
    <row r="188" spans="1:5" s="17" customFormat="1">
      <c r="A188" s="231"/>
      <c r="B188" s="231"/>
      <c r="D188" s="204"/>
      <c r="E188" s="204"/>
    </row>
    <row r="189" spans="1:5" s="17" customFormat="1">
      <c r="A189" s="231"/>
      <c r="B189" s="231"/>
      <c r="D189" s="204"/>
      <c r="E189" s="204"/>
    </row>
    <row r="190" spans="1:5" s="17" customFormat="1">
      <c r="A190" s="231"/>
      <c r="B190" s="231"/>
      <c r="D190" s="204"/>
      <c r="E190" s="204"/>
    </row>
    <row r="191" spans="1:5" s="17" customFormat="1">
      <c r="A191" s="231"/>
      <c r="B191" s="231"/>
      <c r="D191" s="204"/>
      <c r="E191" s="204"/>
    </row>
    <row r="192" spans="1:5" s="17" customFormat="1">
      <c r="A192" s="231"/>
      <c r="B192" s="231"/>
      <c r="D192" s="204"/>
      <c r="E192" s="204"/>
    </row>
    <row r="193" spans="1:5" s="17" customFormat="1">
      <c r="A193" s="231"/>
      <c r="B193" s="231"/>
      <c r="D193" s="204"/>
      <c r="E193" s="204"/>
    </row>
    <row r="194" spans="1:5" s="17" customFormat="1">
      <c r="A194" s="231"/>
      <c r="B194" s="231"/>
      <c r="D194" s="204"/>
      <c r="E194" s="204"/>
    </row>
    <row r="195" spans="1:5" s="17" customFormat="1">
      <c r="A195" s="231"/>
      <c r="B195" s="231"/>
      <c r="D195" s="204"/>
      <c r="E195" s="204"/>
    </row>
    <row r="196" spans="1:5" s="17" customFormat="1">
      <c r="A196" s="231"/>
      <c r="B196" s="231"/>
      <c r="D196" s="204"/>
      <c r="E196" s="204"/>
    </row>
    <row r="197" spans="1:5" s="17" customFormat="1">
      <c r="A197" s="231"/>
      <c r="B197" s="231"/>
      <c r="D197" s="204"/>
      <c r="E197" s="204"/>
    </row>
    <row r="198" spans="1:5" s="17" customFormat="1">
      <c r="A198" s="231"/>
      <c r="B198" s="231"/>
      <c r="D198" s="204"/>
      <c r="E198" s="204"/>
    </row>
    <row r="199" spans="1:5" s="17" customFormat="1">
      <c r="A199" s="231"/>
      <c r="B199" s="231"/>
      <c r="D199" s="204"/>
      <c r="E199" s="204"/>
    </row>
    <row r="200" spans="1:5" s="17" customFormat="1">
      <c r="A200" s="231"/>
      <c r="B200" s="231"/>
      <c r="D200" s="204"/>
      <c r="E200" s="204"/>
    </row>
    <row r="201" spans="1:5" s="17" customFormat="1">
      <c r="A201" s="231"/>
      <c r="B201" s="231"/>
      <c r="D201" s="204"/>
      <c r="E201" s="204"/>
    </row>
    <row r="202" spans="1:5" s="17" customFormat="1">
      <c r="A202" s="231"/>
      <c r="B202" s="231"/>
      <c r="D202" s="204"/>
      <c r="E202" s="204"/>
    </row>
    <row r="203" spans="1:5" s="17" customFormat="1">
      <c r="A203" s="231"/>
      <c r="B203" s="231"/>
      <c r="D203" s="204"/>
      <c r="E203" s="204"/>
    </row>
    <row r="204" spans="1:5" s="17" customFormat="1">
      <c r="A204" s="231"/>
      <c r="B204" s="231"/>
      <c r="D204" s="204"/>
      <c r="E204" s="204"/>
    </row>
    <row r="205" spans="1:5" s="17" customFormat="1">
      <c r="A205" s="231"/>
      <c r="B205" s="231"/>
      <c r="D205" s="204"/>
      <c r="E205" s="204"/>
    </row>
    <row r="206" spans="1:5" s="17" customFormat="1">
      <c r="A206" s="231"/>
      <c r="B206" s="231"/>
      <c r="D206" s="204"/>
      <c r="E206" s="204"/>
    </row>
    <row r="207" spans="1:5" s="17" customFormat="1">
      <c r="A207" s="231"/>
      <c r="B207" s="231"/>
      <c r="D207" s="204"/>
      <c r="E207" s="204"/>
    </row>
    <row r="208" spans="1:5" s="17" customFormat="1">
      <c r="A208" s="231"/>
      <c r="B208" s="231"/>
      <c r="D208" s="204"/>
      <c r="E208" s="204"/>
    </row>
    <row r="209" spans="1:5" s="17" customFormat="1">
      <c r="A209" s="231"/>
      <c r="B209" s="231"/>
      <c r="D209" s="204"/>
      <c r="E209" s="204"/>
    </row>
    <row r="210" spans="1:5" s="17" customFormat="1">
      <c r="A210" s="231"/>
      <c r="B210" s="231"/>
      <c r="D210" s="204"/>
      <c r="E210" s="204"/>
    </row>
    <row r="211" spans="1:5" s="17" customFormat="1">
      <c r="A211" s="231"/>
      <c r="B211" s="231"/>
      <c r="D211" s="204"/>
      <c r="E211" s="204"/>
    </row>
    <row r="212" spans="1:5" s="17" customFormat="1">
      <c r="A212" s="231"/>
      <c r="B212" s="231"/>
      <c r="D212" s="204"/>
      <c r="E212" s="204"/>
    </row>
    <row r="213" spans="1:5" s="17" customFormat="1">
      <c r="A213" s="231"/>
      <c r="B213" s="231"/>
      <c r="D213" s="204"/>
      <c r="E213" s="204"/>
    </row>
    <row r="214" spans="1:5" s="17" customFormat="1">
      <c r="A214" s="231"/>
      <c r="B214" s="231"/>
      <c r="D214" s="204"/>
      <c r="E214" s="204"/>
    </row>
    <row r="215" spans="1:5" s="17" customFormat="1">
      <c r="A215" s="231"/>
      <c r="B215" s="231"/>
      <c r="D215" s="204"/>
      <c r="E215" s="204"/>
    </row>
    <row r="216" spans="1:5" s="17" customFormat="1">
      <c r="A216" s="231"/>
      <c r="B216" s="231"/>
      <c r="D216" s="204"/>
      <c r="E216" s="204"/>
    </row>
    <row r="217" spans="1:5" s="17" customFormat="1">
      <c r="A217" s="231"/>
      <c r="B217" s="231"/>
      <c r="D217" s="204"/>
      <c r="E217" s="204"/>
    </row>
    <row r="218" spans="1:5" s="17" customFormat="1">
      <c r="A218" s="231"/>
      <c r="B218" s="231"/>
      <c r="D218" s="204"/>
      <c r="E218" s="204"/>
    </row>
    <row r="219" spans="1:5" s="17" customFormat="1">
      <c r="A219" s="231"/>
      <c r="B219" s="231"/>
      <c r="D219" s="204"/>
      <c r="E219" s="204"/>
    </row>
    <row r="220" spans="1:5" s="17" customFormat="1">
      <c r="A220" s="231"/>
      <c r="B220" s="231"/>
      <c r="D220" s="204"/>
      <c r="E220" s="204"/>
    </row>
    <row r="221" spans="1:5" s="17" customFormat="1">
      <c r="A221" s="231"/>
      <c r="B221" s="231"/>
      <c r="D221" s="204"/>
      <c r="E221" s="204"/>
    </row>
    <row r="222" spans="1:5" s="17" customFormat="1">
      <c r="A222" s="231"/>
      <c r="B222" s="231"/>
      <c r="D222" s="204"/>
      <c r="E222" s="204"/>
    </row>
    <row r="223" spans="1:5" s="17" customFormat="1">
      <c r="A223" s="231"/>
      <c r="B223" s="231"/>
      <c r="D223" s="204"/>
      <c r="E223" s="204"/>
    </row>
    <row r="224" spans="1:5" s="17" customFormat="1">
      <c r="A224" s="231"/>
      <c r="B224" s="231"/>
      <c r="D224" s="204"/>
      <c r="E224" s="204"/>
    </row>
    <row r="225" spans="1:5" s="17" customFormat="1">
      <c r="A225" s="231"/>
      <c r="B225" s="231"/>
      <c r="D225" s="204"/>
      <c r="E225" s="204"/>
    </row>
    <row r="226" spans="1:5" s="17" customFormat="1">
      <c r="A226" s="231"/>
      <c r="B226" s="231"/>
      <c r="D226" s="204"/>
      <c r="E226" s="204"/>
    </row>
    <row r="227" spans="1:5" s="17" customFormat="1">
      <c r="A227" s="231"/>
      <c r="B227" s="231"/>
      <c r="D227" s="204"/>
      <c r="E227" s="204"/>
    </row>
    <row r="228" spans="1:5" s="17" customFormat="1">
      <c r="A228" s="231"/>
      <c r="B228" s="231"/>
      <c r="D228" s="204"/>
      <c r="E228" s="204"/>
    </row>
    <row r="229" spans="1:5" s="17" customFormat="1">
      <c r="A229" s="231"/>
      <c r="B229" s="231"/>
      <c r="D229" s="204"/>
      <c r="E229" s="204"/>
    </row>
    <row r="230" spans="1:5" s="17" customFormat="1">
      <c r="A230" s="231"/>
      <c r="B230" s="231"/>
      <c r="D230" s="204"/>
      <c r="E230" s="204"/>
    </row>
    <row r="231" spans="1:5" s="17" customFormat="1">
      <c r="A231" s="231"/>
      <c r="B231" s="231"/>
      <c r="D231" s="204"/>
      <c r="E231" s="204"/>
    </row>
    <row r="232" spans="1:5" s="17" customFormat="1">
      <c r="A232" s="231"/>
      <c r="B232" s="231"/>
      <c r="D232" s="204"/>
      <c r="E232" s="204"/>
    </row>
    <row r="233" spans="1:5" s="17" customFormat="1">
      <c r="A233" s="231"/>
      <c r="B233" s="231"/>
      <c r="D233" s="204"/>
      <c r="E233" s="204"/>
    </row>
    <row r="234" spans="1:5" s="17" customFormat="1">
      <c r="A234" s="231"/>
      <c r="B234" s="231"/>
      <c r="D234" s="204"/>
      <c r="E234" s="204"/>
    </row>
    <row r="235" spans="1:5" s="17" customFormat="1">
      <c r="A235" s="231"/>
      <c r="B235" s="231"/>
      <c r="D235" s="204"/>
      <c r="E235" s="204"/>
    </row>
    <row r="236" spans="1:5" s="17" customFormat="1">
      <c r="A236" s="231"/>
      <c r="B236" s="231"/>
      <c r="D236" s="204"/>
      <c r="E236" s="204"/>
    </row>
    <row r="237" spans="1:5" s="17" customFormat="1">
      <c r="A237" s="231"/>
      <c r="B237" s="231"/>
      <c r="D237" s="204"/>
      <c r="E237" s="204"/>
    </row>
    <row r="238" spans="1:5" s="17" customFormat="1">
      <c r="A238" s="231"/>
      <c r="B238" s="231"/>
      <c r="D238" s="204"/>
      <c r="E238" s="204"/>
    </row>
    <row r="239" spans="1:5" s="17" customFormat="1">
      <c r="A239" s="231"/>
      <c r="B239" s="231"/>
      <c r="D239" s="204"/>
      <c r="E239" s="204"/>
    </row>
    <row r="240" spans="1:5" s="17" customFormat="1">
      <c r="A240" s="231"/>
      <c r="B240" s="231"/>
      <c r="D240" s="204"/>
      <c r="E240" s="204"/>
    </row>
    <row r="241" spans="1:5" s="17" customFormat="1">
      <c r="A241" s="231"/>
      <c r="B241" s="231"/>
      <c r="D241" s="204"/>
      <c r="E241" s="204"/>
    </row>
    <row r="242" spans="1:5" s="17" customFormat="1">
      <c r="A242" s="231"/>
      <c r="B242" s="231"/>
      <c r="D242" s="204"/>
      <c r="E242" s="204"/>
    </row>
    <row r="243" spans="1:5" s="17" customFormat="1">
      <c r="A243" s="231"/>
      <c r="B243" s="231"/>
      <c r="D243" s="204"/>
      <c r="E243" s="204"/>
    </row>
    <row r="244" spans="1:5" s="17" customFormat="1">
      <c r="A244" s="231"/>
      <c r="B244" s="231"/>
      <c r="D244" s="204"/>
      <c r="E244" s="204"/>
    </row>
    <row r="245" spans="1:5" s="17" customFormat="1">
      <c r="A245" s="231"/>
      <c r="B245" s="231"/>
      <c r="D245" s="204"/>
      <c r="E245" s="204"/>
    </row>
    <row r="246" spans="1:5" s="17" customFormat="1">
      <c r="A246" s="231"/>
      <c r="B246" s="231"/>
      <c r="D246" s="204"/>
      <c r="E246" s="204"/>
    </row>
    <row r="247" spans="1:5" s="17" customFormat="1">
      <c r="A247" s="231"/>
      <c r="B247" s="231"/>
      <c r="D247" s="204"/>
      <c r="E247" s="204"/>
    </row>
    <row r="248" spans="1:5" s="17" customFormat="1">
      <c r="A248" s="231"/>
      <c r="B248" s="231"/>
      <c r="D248" s="204"/>
      <c r="E248" s="204"/>
    </row>
    <row r="249" spans="1:5" s="17" customFormat="1">
      <c r="A249" s="231"/>
      <c r="B249" s="231"/>
      <c r="D249" s="204"/>
      <c r="E249" s="204"/>
    </row>
    <row r="250" spans="1:5" s="17" customFormat="1">
      <c r="A250" s="231"/>
      <c r="B250" s="231"/>
      <c r="D250" s="204"/>
      <c r="E250" s="204"/>
    </row>
    <row r="251" spans="1:5" s="17" customFormat="1">
      <c r="A251" s="231"/>
      <c r="B251" s="231"/>
      <c r="D251" s="204"/>
      <c r="E251" s="204"/>
    </row>
    <row r="252" spans="1:5" s="17" customFormat="1">
      <c r="A252" s="231"/>
      <c r="B252" s="231"/>
      <c r="D252" s="204"/>
      <c r="E252" s="204"/>
    </row>
    <row r="253" spans="1:5" s="17" customFormat="1">
      <c r="A253" s="231"/>
      <c r="B253" s="231"/>
      <c r="D253" s="204"/>
      <c r="E253" s="204"/>
    </row>
    <row r="254" spans="1:5" s="17" customFormat="1">
      <c r="A254" s="231"/>
      <c r="B254" s="231"/>
      <c r="D254" s="204"/>
      <c r="E254" s="204"/>
    </row>
    <row r="255" spans="1:5" s="17" customFormat="1">
      <c r="A255" s="231"/>
      <c r="B255" s="231"/>
      <c r="D255" s="204"/>
      <c r="E255" s="204"/>
    </row>
    <row r="256" spans="1:5" s="17" customFormat="1">
      <c r="A256" s="231"/>
      <c r="B256" s="231"/>
      <c r="D256" s="204"/>
      <c r="E256" s="204"/>
    </row>
    <row r="257" spans="1:5" s="17" customFormat="1">
      <c r="A257" s="231"/>
      <c r="B257" s="231"/>
      <c r="D257" s="204"/>
      <c r="E257" s="204"/>
    </row>
    <row r="258" spans="1:5" s="17" customFormat="1">
      <c r="A258" s="231"/>
      <c r="B258" s="231"/>
      <c r="D258" s="204"/>
      <c r="E258" s="204"/>
    </row>
    <row r="259" spans="1:5" s="17" customFormat="1">
      <c r="A259" s="231"/>
      <c r="B259" s="231"/>
      <c r="D259" s="204"/>
      <c r="E259" s="204"/>
    </row>
    <row r="260" spans="1:5" s="17" customFormat="1">
      <c r="A260" s="231"/>
      <c r="B260" s="231"/>
      <c r="D260" s="204"/>
      <c r="E260" s="204"/>
    </row>
    <row r="261" spans="1:5" s="17" customFormat="1">
      <c r="A261" s="231"/>
      <c r="B261" s="231"/>
      <c r="D261" s="204"/>
      <c r="E261" s="204"/>
    </row>
    <row r="262" spans="1:5" s="17" customFormat="1">
      <c r="A262" s="231"/>
      <c r="B262" s="231"/>
      <c r="D262" s="204"/>
      <c r="E262" s="204"/>
    </row>
    <row r="263" spans="1:5" s="17" customFormat="1">
      <c r="A263" s="231"/>
      <c r="B263" s="231"/>
      <c r="D263" s="204"/>
      <c r="E263" s="204"/>
    </row>
    <row r="264" spans="1:5" s="17" customFormat="1">
      <c r="A264" s="231"/>
      <c r="B264" s="231"/>
      <c r="D264" s="204"/>
      <c r="E264" s="204"/>
    </row>
    <row r="265" spans="1:5" s="17" customFormat="1">
      <c r="A265" s="231"/>
      <c r="B265" s="231"/>
      <c r="D265" s="204"/>
      <c r="E265" s="204"/>
    </row>
    <row r="266" spans="1:5" s="17" customFormat="1">
      <c r="A266" s="231"/>
      <c r="B266" s="231"/>
      <c r="D266" s="204"/>
      <c r="E266" s="204"/>
    </row>
    <row r="267" spans="1:5" s="17" customFormat="1">
      <c r="A267" s="231"/>
      <c r="B267" s="231"/>
      <c r="D267" s="204"/>
      <c r="E267" s="204"/>
    </row>
    <row r="268" spans="1:5" s="17" customFormat="1">
      <c r="A268" s="231"/>
      <c r="B268" s="231"/>
      <c r="D268" s="204"/>
      <c r="E268" s="204"/>
    </row>
    <row r="269" spans="1:5" s="17" customFormat="1">
      <c r="A269" s="231"/>
      <c r="B269" s="231"/>
      <c r="D269" s="204"/>
      <c r="E269" s="204"/>
    </row>
    <row r="270" spans="1:5" s="17" customFormat="1">
      <c r="A270" s="231"/>
      <c r="B270" s="231"/>
      <c r="D270" s="204"/>
      <c r="E270" s="204"/>
    </row>
    <row r="271" spans="1:5" s="17" customFormat="1">
      <c r="A271" s="231"/>
      <c r="B271" s="231"/>
      <c r="D271" s="204"/>
      <c r="E271" s="204"/>
    </row>
    <row r="272" spans="1:5" s="17" customFormat="1">
      <c r="A272" s="231"/>
      <c r="B272" s="231"/>
      <c r="D272" s="204"/>
      <c r="E272" s="204"/>
    </row>
    <row r="273" spans="1:5" s="17" customFormat="1">
      <c r="A273" s="231"/>
      <c r="B273" s="231"/>
      <c r="D273" s="204"/>
      <c r="E273" s="204"/>
    </row>
    <row r="274" spans="1:5" s="17" customFormat="1">
      <c r="A274" s="231"/>
      <c r="B274" s="231"/>
      <c r="D274" s="204"/>
      <c r="E274" s="204"/>
    </row>
    <row r="275" spans="1:5" s="17" customFormat="1">
      <c r="A275" s="231"/>
      <c r="B275" s="231"/>
      <c r="D275" s="204"/>
      <c r="E275" s="204"/>
    </row>
    <row r="276" spans="1:5" s="17" customFormat="1">
      <c r="A276" s="231"/>
      <c r="B276" s="231"/>
      <c r="D276" s="204"/>
      <c r="E276" s="204"/>
    </row>
    <row r="277" spans="1:5" s="17" customFormat="1">
      <c r="A277" s="231"/>
      <c r="B277" s="231"/>
      <c r="D277" s="204"/>
      <c r="E277" s="204"/>
    </row>
    <row r="278" spans="1:5" s="17" customFormat="1">
      <c r="A278" s="231"/>
      <c r="B278" s="231"/>
      <c r="D278" s="204"/>
      <c r="E278" s="204"/>
    </row>
    <row r="279" spans="1:5" s="17" customFormat="1">
      <c r="A279" s="231"/>
      <c r="B279" s="231"/>
      <c r="D279" s="204"/>
      <c r="E279" s="204"/>
    </row>
    <row r="280" spans="1:5" s="17" customFormat="1">
      <c r="A280" s="231"/>
      <c r="B280" s="231"/>
      <c r="D280" s="204"/>
      <c r="E280" s="204"/>
    </row>
    <row r="281" spans="1:5" s="17" customFormat="1">
      <c r="A281" s="231"/>
      <c r="B281" s="231"/>
      <c r="D281" s="204"/>
      <c r="E281" s="204"/>
    </row>
    <row r="282" spans="1:5" s="17" customFormat="1">
      <c r="A282" s="231"/>
      <c r="B282" s="231"/>
      <c r="D282" s="204"/>
      <c r="E282" s="204"/>
    </row>
    <row r="283" spans="1:5" s="17" customFormat="1">
      <c r="A283" s="231"/>
      <c r="B283" s="231"/>
      <c r="D283" s="204"/>
      <c r="E283" s="204"/>
    </row>
    <row r="284" spans="1:5" s="17" customFormat="1">
      <c r="A284" s="231"/>
      <c r="B284" s="231"/>
      <c r="D284" s="204"/>
      <c r="E284" s="204"/>
    </row>
    <row r="285" spans="1:5" s="17" customFormat="1">
      <c r="A285" s="231"/>
      <c r="B285" s="231"/>
      <c r="D285" s="204"/>
      <c r="E285" s="204"/>
    </row>
    <row r="286" spans="1:5" s="17" customFormat="1">
      <c r="A286" s="231"/>
      <c r="B286" s="231"/>
      <c r="D286" s="204"/>
      <c r="E286" s="204"/>
    </row>
    <row r="287" spans="1:5" s="17" customFormat="1">
      <c r="A287" s="231"/>
      <c r="B287" s="231"/>
      <c r="D287" s="204"/>
      <c r="E287" s="204"/>
    </row>
    <row r="288" spans="1:5" s="17" customFormat="1">
      <c r="A288" s="231"/>
      <c r="B288" s="231"/>
      <c r="D288" s="204"/>
      <c r="E288" s="204"/>
    </row>
    <row r="289" spans="1:5" s="17" customFormat="1">
      <c r="A289" s="231"/>
      <c r="B289" s="231"/>
      <c r="D289" s="204"/>
      <c r="E289" s="204"/>
    </row>
    <row r="290" spans="1:5" s="17" customFormat="1">
      <c r="A290" s="231"/>
      <c r="B290" s="231"/>
      <c r="D290" s="204"/>
      <c r="E290" s="204"/>
    </row>
    <row r="291" spans="1:5" s="17" customFormat="1">
      <c r="A291" s="231"/>
      <c r="B291" s="231"/>
      <c r="D291" s="204"/>
      <c r="E291" s="204"/>
    </row>
    <row r="292" spans="1:5" s="17" customFormat="1">
      <c r="A292" s="231"/>
      <c r="B292" s="231"/>
      <c r="D292" s="204"/>
      <c r="E292" s="204"/>
    </row>
    <row r="293" spans="1:5" s="17" customFormat="1">
      <c r="A293" s="231"/>
      <c r="B293" s="231"/>
      <c r="D293" s="204"/>
      <c r="E293" s="204"/>
    </row>
    <row r="294" spans="1:5" s="17" customFormat="1">
      <c r="A294" s="231"/>
      <c r="B294" s="231"/>
      <c r="D294" s="204"/>
      <c r="E294" s="204"/>
    </row>
    <row r="295" spans="1:5" s="17" customFormat="1">
      <c r="A295" s="231"/>
      <c r="B295" s="231"/>
      <c r="D295" s="204"/>
      <c r="E295" s="204"/>
    </row>
    <row r="296" spans="1:5" s="17" customFormat="1">
      <c r="A296" s="231"/>
      <c r="B296" s="231"/>
      <c r="D296" s="204"/>
      <c r="E296" s="204"/>
    </row>
    <row r="297" spans="1:5" s="17" customFormat="1">
      <c r="A297" s="231"/>
      <c r="B297" s="231"/>
      <c r="D297" s="204"/>
      <c r="E297" s="204"/>
    </row>
    <row r="298" spans="1:5" s="17" customFormat="1">
      <c r="A298" s="231"/>
      <c r="B298" s="231"/>
      <c r="D298" s="204"/>
      <c r="E298" s="204"/>
    </row>
    <row r="299" spans="1:5" s="17" customFormat="1">
      <c r="A299" s="231"/>
      <c r="B299" s="231"/>
      <c r="D299" s="204"/>
      <c r="E299" s="204"/>
    </row>
    <row r="300" spans="1:5" s="17" customFormat="1">
      <c r="A300" s="231"/>
      <c r="B300" s="231"/>
      <c r="D300" s="204"/>
      <c r="E300" s="204"/>
    </row>
    <row r="301" spans="1:5" s="17" customFormat="1">
      <c r="A301" s="231"/>
      <c r="B301" s="231"/>
      <c r="D301" s="204"/>
      <c r="E301" s="204"/>
    </row>
    <row r="302" spans="1:5" s="17" customFormat="1">
      <c r="A302" s="231"/>
      <c r="B302" s="231"/>
      <c r="D302" s="204"/>
      <c r="E302" s="204"/>
    </row>
    <row r="303" spans="1:5" s="17" customFormat="1">
      <c r="A303" s="231"/>
      <c r="B303" s="231"/>
      <c r="D303" s="204"/>
      <c r="E303" s="204"/>
    </row>
    <row r="304" spans="1:5" s="17" customFormat="1">
      <c r="A304" s="231"/>
      <c r="B304" s="231"/>
      <c r="D304" s="204"/>
      <c r="E304" s="204"/>
    </row>
    <row r="305" spans="1:5" s="17" customFormat="1">
      <c r="A305" s="231"/>
      <c r="B305" s="231"/>
      <c r="D305" s="204"/>
      <c r="E305" s="204"/>
    </row>
    <row r="306" spans="1:5" s="17" customFormat="1">
      <c r="A306" s="231"/>
      <c r="B306" s="231"/>
      <c r="D306" s="204"/>
      <c r="E306" s="204"/>
    </row>
    <row r="307" spans="1:5" s="17" customFormat="1">
      <c r="A307" s="231"/>
      <c r="B307" s="231"/>
      <c r="D307" s="204"/>
      <c r="E307" s="204"/>
    </row>
    <row r="308" spans="1:5" s="17" customFormat="1">
      <c r="A308" s="231"/>
      <c r="B308" s="231"/>
      <c r="D308" s="204"/>
      <c r="E308" s="204"/>
    </row>
    <row r="309" spans="1:5" s="17" customFormat="1">
      <c r="A309" s="231"/>
      <c r="B309" s="231"/>
      <c r="D309" s="204"/>
      <c r="E309" s="204"/>
    </row>
    <row r="310" spans="1:5" s="17" customFormat="1">
      <c r="A310" s="231"/>
      <c r="B310" s="231"/>
      <c r="D310" s="204"/>
      <c r="E310" s="204"/>
    </row>
    <row r="311" spans="1:5" s="17" customFormat="1">
      <c r="A311" s="231"/>
      <c r="B311" s="231"/>
      <c r="D311" s="204"/>
      <c r="E311" s="204"/>
    </row>
    <row r="312" spans="1:5" s="17" customFormat="1">
      <c r="A312" s="231"/>
      <c r="B312" s="231"/>
      <c r="D312" s="204"/>
      <c r="E312" s="204"/>
    </row>
    <row r="313" spans="1:5" s="17" customFormat="1">
      <c r="A313" s="231"/>
      <c r="B313" s="231"/>
      <c r="D313" s="204"/>
      <c r="E313" s="204"/>
    </row>
    <row r="314" spans="1:5" s="17" customFormat="1">
      <c r="A314" s="231"/>
      <c r="B314" s="231"/>
      <c r="D314" s="204"/>
      <c r="E314" s="204"/>
    </row>
    <row r="315" spans="1:5" s="17" customFormat="1">
      <c r="A315" s="231"/>
      <c r="B315" s="231"/>
      <c r="D315" s="204"/>
      <c r="E315" s="204"/>
    </row>
    <row r="316" spans="1:5" s="17" customFormat="1">
      <c r="A316" s="231"/>
      <c r="B316" s="231"/>
      <c r="D316" s="204"/>
      <c r="E316" s="204"/>
    </row>
    <row r="317" spans="1:5" s="17" customFormat="1">
      <c r="A317" s="231"/>
      <c r="B317" s="231"/>
      <c r="D317" s="204"/>
      <c r="E317" s="204"/>
    </row>
    <row r="318" spans="1:5" s="17" customFormat="1">
      <c r="A318" s="231"/>
      <c r="B318" s="231"/>
      <c r="D318" s="204"/>
      <c r="E318" s="204"/>
    </row>
    <row r="319" spans="1:5" s="17" customFormat="1">
      <c r="A319" s="231"/>
      <c r="B319" s="231"/>
      <c r="D319" s="204"/>
      <c r="E319" s="204"/>
    </row>
    <row r="320" spans="1:5" s="17" customFormat="1">
      <c r="A320" s="231"/>
      <c r="B320" s="231"/>
      <c r="D320" s="204"/>
      <c r="E320" s="204"/>
    </row>
    <row r="321" spans="1:5" s="17" customFormat="1">
      <c r="A321" s="231"/>
      <c r="B321" s="231"/>
      <c r="D321" s="204"/>
      <c r="E321" s="204"/>
    </row>
    <row r="322" spans="1:5" s="17" customFormat="1">
      <c r="A322" s="231"/>
      <c r="B322" s="231"/>
      <c r="D322" s="204"/>
      <c r="E322" s="204"/>
    </row>
    <row r="323" spans="1:5" s="17" customFormat="1">
      <c r="A323" s="231"/>
      <c r="B323" s="231"/>
      <c r="D323" s="204"/>
      <c r="E323" s="204"/>
    </row>
    <row r="324" spans="1:5" s="17" customFormat="1">
      <c r="A324" s="231"/>
      <c r="B324" s="231"/>
      <c r="D324" s="204"/>
      <c r="E324" s="204"/>
    </row>
    <row r="325" spans="1:5" s="17" customFormat="1">
      <c r="A325" s="231"/>
      <c r="B325" s="231"/>
      <c r="D325" s="204"/>
      <c r="E325" s="204"/>
    </row>
    <row r="326" spans="1:5" s="17" customFormat="1">
      <c r="A326" s="231"/>
      <c r="B326" s="231"/>
      <c r="D326" s="204"/>
      <c r="E326" s="204"/>
    </row>
    <row r="327" spans="1:5" s="17" customFormat="1">
      <c r="A327" s="231"/>
      <c r="B327" s="231"/>
      <c r="D327" s="204"/>
      <c r="E327" s="204"/>
    </row>
    <row r="328" spans="1:5" s="17" customFormat="1">
      <c r="A328" s="231"/>
      <c r="B328" s="231"/>
      <c r="D328" s="204"/>
      <c r="E328" s="204"/>
    </row>
    <row r="329" spans="1:5" s="17" customFormat="1">
      <c r="A329" s="231"/>
      <c r="B329" s="231"/>
      <c r="D329" s="204"/>
      <c r="E329" s="204"/>
    </row>
    <row r="330" spans="1:5" s="17" customFormat="1">
      <c r="A330" s="231"/>
      <c r="B330" s="231"/>
      <c r="D330" s="204"/>
      <c r="E330" s="204"/>
    </row>
    <row r="331" spans="1:5" s="17" customFormat="1">
      <c r="A331" s="231"/>
      <c r="B331" s="231"/>
      <c r="D331" s="204"/>
      <c r="E331" s="204"/>
    </row>
    <row r="332" spans="1:5" s="17" customFormat="1">
      <c r="A332" s="231"/>
      <c r="B332" s="231"/>
      <c r="D332" s="204"/>
      <c r="E332" s="204"/>
    </row>
    <row r="333" spans="1:5" s="17" customFormat="1">
      <c r="A333" s="231"/>
      <c r="B333" s="231"/>
      <c r="D333" s="204"/>
      <c r="E333" s="204"/>
    </row>
    <row r="334" spans="1:5" s="17" customFormat="1">
      <c r="A334" s="231"/>
      <c r="B334" s="231"/>
      <c r="D334" s="204"/>
      <c r="E334" s="204"/>
    </row>
    <row r="335" spans="1:5" s="17" customFormat="1">
      <c r="A335" s="231"/>
      <c r="B335" s="231"/>
      <c r="D335" s="204"/>
      <c r="E335" s="204"/>
    </row>
    <row r="336" spans="1:5" s="17" customFormat="1">
      <c r="A336" s="231"/>
      <c r="B336" s="231"/>
      <c r="D336" s="204"/>
      <c r="E336" s="204"/>
    </row>
    <row r="337" spans="1:5" s="17" customFormat="1">
      <c r="A337" s="231"/>
      <c r="B337" s="231"/>
      <c r="D337" s="204"/>
      <c r="E337" s="204"/>
    </row>
    <row r="338" spans="1:5" s="17" customFormat="1">
      <c r="A338" s="231"/>
      <c r="B338" s="231"/>
      <c r="D338" s="204"/>
      <c r="E338" s="204"/>
    </row>
    <row r="339" spans="1:5" s="17" customFormat="1">
      <c r="A339" s="231"/>
      <c r="B339" s="231"/>
      <c r="D339" s="204"/>
      <c r="E339" s="204"/>
    </row>
    <row r="340" spans="1:5" s="17" customFormat="1">
      <c r="A340" s="231"/>
      <c r="B340" s="231"/>
      <c r="D340" s="204"/>
      <c r="E340" s="204"/>
    </row>
    <row r="341" spans="1:5" s="17" customFormat="1">
      <c r="A341" s="231"/>
      <c r="B341" s="231"/>
      <c r="D341" s="204"/>
      <c r="E341" s="204"/>
    </row>
    <row r="342" spans="1:5" s="17" customFormat="1">
      <c r="A342" s="231"/>
      <c r="B342" s="231"/>
      <c r="D342" s="204"/>
      <c r="E342" s="204"/>
    </row>
    <row r="343" spans="1:5" s="17" customFormat="1">
      <c r="A343" s="231"/>
      <c r="B343" s="231"/>
      <c r="D343" s="204"/>
      <c r="E343" s="204"/>
    </row>
    <row r="344" spans="1:5" s="17" customFormat="1">
      <c r="A344" s="231"/>
      <c r="B344" s="231"/>
      <c r="D344" s="204"/>
      <c r="E344" s="204"/>
    </row>
    <row r="345" spans="1:5" s="17" customFormat="1">
      <c r="A345" s="231"/>
      <c r="B345" s="231"/>
      <c r="D345" s="204"/>
      <c r="E345" s="204"/>
    </row>
    <row r="346" spans="1:5" s="17" customFormat="1">
      <c r="A346" s="231"/>
      <c r="B346" s="231"/>
      <c r="D346" s="204"/>
      <c r="E346" s="204"/>
    </row>
    <row r="347" spans="1:5" s="17" customFormat="1">
      <c r="A347" s="231"/>
      <c r="B347" s="231"/>
      <c r="D347" s="204"/>
      <c r="E347" s="204"/>
    </row>
    <row r="348" spans="1:5" s="17" customFormat="1">
      <c r="A348" s="231"/>
      <c r="B348" s="231"/>
      <c r="D348" s="204"/>
      <c r="E348" s="204"/>
    </row>
    <row r="349" spans="1:5" s="17" customFormat="1">
      <c r="A349" s="231"/>
      <c r="B349" s="231"/>
      <c r="D349" s="204"/>
      <c r="E349" s="204"/>
    </row>
    <row r="350" spans="1:5" s="17" customFormat="1">
      <c r="A350" s="231"/>
      <c r="B350" s="231"/>
      <c r="D350" s="204"/>
      <c r="E350" s="204"/>
    </row>
    <row r="351" spans="1:5" s="17" customFormat="1">
      <c r="A351" s="231"/>
      <c r="B351" s="231"/>
      <c r="D351" s="204"/>
      <c r="E351" s="204"/>
    </row>
    <row r="352" spans="1:5" s="17" customFormat="1">
      <c r="A352" s="231"/>
      <c r="B352" s="231"/>
      <c r="D352" s="204"/>
      <c r="E352" s="204"/>
    </row>
    <row r="353" spans="1:5" s="17" customFormat="1">
      <c r="A353" s="231"/>
      <c r="B353" s="231"/>
      <c r="D353" s="204"/>
      <c r="E353" s="204"/>
    </row>
    <row r="354" spans="1:5" s="17" customFormat="1">
      <c r="A354" s="231"/>
      <c r="B354" s="231"/>
      <c r="D354" s="204"/>
      <c r="E354" s="204"/>
    </row>
    <row r="355" spans="1:5" s="17" customFormat="1">
      <c r="A355" s="231"/>
      <c r="B355" s="231"/>
      <c r="D355" s="204"/>
      <c r="E355" s="204"/>
    </row>
    <row r="356" spans="1:5" s="17" customFormat="1">
      <c r="A356" s="231"/>
      <c r="B356" s="231"/>
      <c r="D356" s="204"/>
      <c r="E356" s="204"/>
    </row>
    <row r="357" spans="1:5" s="17" customFormat="1">
      <c r="A357" s="231"/>
      <c r="B357" s="231"/>
      <c r="D357" s="204"/>
      <c r="E357" s="204"/>
    </row>
    <row r="358" spans="1:5" s="17" customFormat="1">
      <c r="A358" s="231"/>
      <c r="B358" s="231"/>
      <c r="D358" s="204"/>
      <c r="E358" s="204"/>
    </row>
    <row r="359" spans="1:5" s="17" customFormat="1">
      <c r="A359" s="231"/>
      <c r="B359" s="231"/>
      <c r="D359" s="204"/>
      <c r="E359" s="204"/>
    </row>
    <row r="360" spans="1:5" s="17" customFormat="1">
      <c r="A360" s="231"/>
      <c r="B360" s="231"/>
      <c r="D360" s="204"/>
      <c r="E360" s="204"/>
    </row>
    <row r="361" spans="1:5" s="17" customFormat="1">
      <c r="A361" s="231"/>
      <c r="B361" s="231"/>
      <c r="D361" s="204"/>
      <c r="E361" s="204"/>
    </row>
    <row r="362" spans="1:5" s="17" customFormat="1">
      <c r="A362" s="231"/>
      <c r="B362" s="231"/>
      <c r="D362" s="204"/>
      <c r="E362" s="204"/>
    </row>
    <row r="363" spans="1:5" s="17" customFormat="1">
      <c r="A363" s="231"/>
      <c r="B363" s="231"/>
      <c r="D363" s="204"/>
      <c r="E363" s="204"/>
    </row>
    <row r="364" spans="1:5" s="17" customFormat="1">
      <c r="A364" s="231"/>
      <c r="B364" s="231"/>
      <c r="D364" s="204"/>
      <c r="E364" s="204"/>
    </row>
    <row r="365" spans="1:5" s="17" customFormat="1">
      <c r="A365" s="231"/>
      <c r="B365" s="231"/>
      <c r="D365" s="204"/>
      <c r="E365" s="204"/>
    </row>
    <row r="366" spans="1:5" s="17" customFormat="1">
      <c r="A366" s="231"/>
      <c r="B366" s="231"/>
      <c r="D366" s="204"/>
      <c r="E366" s="204"/>
    </row>
    <row r="367" spans="1:5" s="17" customFormat="1">
      <c r="A367" s="231"/>
      <c r="B367" s="231"/>
      <c r="D367" s="204"/>
      <c r="E367" s="204"/>
    </row>
    <row r="368" spans="1:5" s="17" customFormat="1">
      <c r="A368" s="231"/>
      <c r="B368" s="231"/>
      <c r="D368" s="204"/>
      <c r="E368" s="204"/>
    </row>
    <row r="369" spans="1:5" s="17" customFormat="1">
      <c r="A369" s="231"/>
      <c r="B369" s="231"/>
      <c r="D369" s="204"/>
      <c r="E369" s="204"/>
    </row>
    <row r="370" spans="1:5" s="17" customFormat="1">
      <c r="A370" s="231"/>
      <c r="B370" s="231"/>
      <c r="D370" s="204"/>
      <c r="E370" s="204"/>
    </row>
    <row r="371" spans="1:5" s="17" customFormat="1">
      <c r="A371" s="231"/>
      <c r="B371" s="231"/>
      <c r="D371" s="204"/>
      <c r="E371" s="204"/>
    </row>
    <row r="372" spans="1:5" s="17" customFormat="1">
      <c r="A372" s="231"/>
      <c r="B372" s="231"/>
      <c r="D372" s="204"/>
      <c r="E372" s="204"/>
    </row>
    <row r="373" spans="1:5" s="17" customFormat="1">
      <c r="A373" s="231"/>
      <c r="B373" s="231"/>
      <c r="D373" s="204"/>
      <c r="E373" s="204"/>
    </row>
    <row r="374" spans="1:5" s="17" customFormat="1">
      <c r="A374" s="231"/>
      <c r="B374" s="231"/>
      <c r="D374" s="204"/>
      <c r="E374" s="204"/>
    </row>
    <row r="375" spans="1:5" s="17" customFormat="1">
      <c r="A375" s="231"/>
      <c r="B375" s="231"/>
      <c r="D375" s="204"/>
      <c r="E375" s="204"/>
    </row>
    <row r="376" spans="1:5" s="17" customFormat="1">
      <c r="A376" s="231"/>
      <c r="B376" s="231"/>
      <c r="D376" s="204"/>
      <c r="E376" s="204"/>
    </row>
    <row r="377" spans="1:5" s="17" customFormat="1">
      <c r="A377" s="231"/>
      <c r="B377" s="231"/>
      <c r="D377" s="204"/>
      <c r="E377" s="204"/>
    </row>
    <row r="378" spans="1:5" s="17" customFormat="1">
      <c r="A378" s="231"/>
      <c r="B378" s="231"/>
      <c r="D378" s="204"/>
      <c r="E378" s="204"/>
    </row>
    <row r="379" spans="1:5" s="17" customFormat="1">
      <c r="A379" s="231"/>
      <c r="B379" s="231"/>
      <c r="D379" s="204"/>
      <c r="E379" s="204"/>
    </row>
    <row r="380" spans="1:5" s="17" customFormat="1">
      <c r="A380" s="231"/>
      <c r="B380" s="231"/>
      <c r="D380" s="204"/>
      <c r="E380" s="204"/>
    </row>
    <row r="381" spans="1:5" s="17" customFormat="1">
      <c r="A381" s="231"/>
      <c r="B381" s="231"/>
      <c r="D381" s="204"/>
      <c r="E381" s="204"/>
    </row>
    <row r="382" spans="1:5" s="17" customFormat="1">
      <c r="A382" s="231"/>
      <c r="B382" s="231"/>
      <c r="D382" s="204"/>
      <c r="E382" s="204"/>
    </row>
    <row r="383" spans="1:5" s="17" customFormat="1">
      <c r="A383" s="231"/>
      <c r="B383" s="231"/>
      <c r="D383" s="204"/>
      <c r="E383" s="204"/>
    </row>
    <row r="384" spans="1:5" s="17" customFormat="1">
      <c r="A384" s="231"/>
      <c r="B384" s="231"/>
      <c r="D384" s="204"/>
      <c r="E384" s="204"/>
    </row>
    <row r="385" spans="1:5" s="17" customFormat="1">
      <c r="A385" s="231"/>
      <c r="B385" s="231"/>
      <c r="D385" s="204"/>
      <c r="E385" s="204"/>
    </row>
    <row r="386" spans="1:5" s="17" customFormat="1">
      <c r="A386" s="231"/>
      <c r="B386" s="231"/>
      <c r="D386" s="204"/>
      <c r="E386" s="204"/>
    </row>
    <row r="387" spans="1:5" s="17" customFormat="1">
      <c r="A387" s="231"/>
      <c r="B387" s="231"/>
      <c r="D387" s="204"/>
      <c r="E387" s="204"/>
    </row>
    <row r="388" spans="1:5" s="17" customFormat="1">
      <c r="A388" s="231"/>
      <c r="B388" s="231"/>
      <c r="D388" s="204"/>
      <c r="E388" s="204"/>
    </row>
    <row r="389" spans="1:5" s="17" customFormat="1">
      <c r="A389" s="231"/>
      <c r="B389" s="231"/>
      <c r="D389" s="204"/>
      <c r="E389" s="204"/>
    </row>
    <row r="390" spans="1:5" s="17" customFormat="1">
      <c r="A390" s="231"/>
      <c r="B390" s="231"/>
      <c r="D390" s="204"/>
      <c r="E390" s="204"/>
    </row>
    <row r="391" spans="1:5" s="17" customFormat="1">
      <c r="A391" s="231"/>
      <c r="B391" s="231"/>
      <c r="D391" s="204"/>
      <c r="E391" s="204"/>
    </row>
    <row r="392" spans="1:5" s="17" customFormat="1">
      <c r="A392" s="231"/>
      <c r="B392" s="231"/>
      <c r="D392" s="204"/>
      <c r="E392" s="204"/>
    </row>
    <row r="393" spans="1:5" s="17" customFormat="1">
      <c r="A393" s="231"/>
      <c r="B393" s="231"/>
      <c r="D393" s="204"/>
      <c r="E393" s="204"/>
    </row>
    <row r="394" spans="1:5" s="17" customFormat="1">
      <c r="A394" s="231"/>
      <c r="B394" s="231"/>
      <c r="D394" s="204"/>
      <c r="E394" s="204"/>
    </row>
    <row r="395" spans="1:5" s="17" customFormat="1">
      <c r="A395" s="231"/>
      <c r="B395" s="231"/>
      <c r="D395" s="204"/>
      <c r="E395" s="204"/>
    </row>
    <row r="396" spans="1:5" s="17" customFormat="1">
      <c r="A396" s="231"/>
      <c r="B396" s="231"/>
      <c r="D396" s="204"/>
      <c r="E396" s="204"/>
    </row>
    <row r="397" spans="1:5" s="17" customFormat="1">
      <c r="A397" s="231"/>
      <c r="B397" s="231"/>
      <c r="D397" s="204"/>
      <c r="E397" s="204"/>
    </row>
    <row r="398" spans="1:5" s="17" customFormat="1">
      <c r="A398" s="231"/>
      <c r="B398" s="231"/>
      <c r="D398" s="204"/>
      <c r="E398" s="204"/>
    </row>
    <row r="399" spans="1:5" s="17" customFormat="1">
      <c r="A399" s="231"/>
      <c r="B399" s="231"/>
      <c r="D399" s="204"/>
      <c r="E399" s="204"/>
    </row>
    <row r="400" spans="1:5" s="17" customFormat="1">
      <c r="A400" s="231"/>
      <c r="B400" s="231"/>
      <c r="D400" s="204"/>
      <c r="E400" s="204"/>
    </row>
    <row r="401" spans="1:5" s="17" customFormat="1">
      <c r="A401" s="231"/>
      <c r="B401" s="231"/>
      <c r="D401" s="204"/>
      <c r="E401" s="204"/>
    </row>
    <row r="402" spans="1:5" s="17" customFormat="1">
      <c r="A402" s="231"/>
      <c r="B402" s="231"/>
      <c r="D402" s="204"/>
      <c r="E402" s="204"/>
    </row>
    <row r="403" spans="1:5" s="17" customFormat="1">
      <c r="A403" s="231"/>
      <c r="B403" s="231"/>
      <c r="D403" s="204"/>
      <c r="E403" s="204"/>
    </row>
    <row r="404" spans="1:5" s="17" customFormat="1">
      <c r="A404" s="231"/>
      <c r="B404" s="231"/>
      <c r="D404" s="204"/>
      <c r="E404" s="204"/>
    </row>
    <row r="405" spans="1:5" s="17" customFormat="1">
      <c r="A405" s="231"/>
      <c r="B405" s="231"/>
      <c r="D405" s="204"/>
      <c r="E405" s="204"/>
    </row>
    <row r="406" spans="1:5" s="17" customFormat="1">
      <c r="A406" s="231"/>
      <c r="B406" s="231"/>
      <c r="D406" s="204"/>
      <c r="E406" s="204"/>
    </row>
    <row r="407" spans="1:5" s="17" customFormat="1">
      <c r="A407" s="231"/>
      <c r="B407" s="231"/>
      <c r="D407" s="204"/>
      <c r="E407" s="204"/>
    </row>
    <row r="408" spans="1:5" s="17" customFormat="1">
      <c r="A408" s="231"/>
      <c r="B408" s="231"/>
      <c r="D408" s="204"/>
      <c r="E408" s="204"/>
    </row>
    <row r="409" spans="1:5" s="17" customFormat="1">
      <c r="A409" s="231"/>
      <c r="B409" s="231"/>
      <c r="D409" s="204"/>
      <c r="E409" s="204"/>
    </row>
    <row r="410" spans="1:5" s="17" customFormat="1">
      <c r="A410" s="231"/>
      <c r="B410" s="231"/>
      <c r="D410" s="204"/>
      <c r="E410" s="204"/>
    </row>
    <row r="411" spans="1:5" s="17" customFormat="1">
      <c r="A411" s="231"/>
      <c r="B411" s="231"/>
      <c r="D411" s="204"/>
      <c r="E411" s="204"/>
    </row>
    <row r="412" spans="1:5" s="17" customFormat="1">
      <c r="A412" s="231"/>
      <c r="B412" s="231"/>
      <c r="D412" s="204"/>
      <c r="E412" s="204"/>
    </row>
    <row r="413" spans="1:5" s="17" customFormat="1">
      <c r="A413" s="231"/>
      <c r="B413" s="231"/>
      <c r="D413" s="204"/>
      <c r="E413" s="204"/>
    </row>
    <row r="414" spans="1:5" s="17" customFormat="1">
      <c r="A414" s="231"/>
      <c r="B414" s="231"/>
      <c r="D414" s="204"/>
      <c r="E414" s="204"/>
    </row>
    <row r="415" spans="1:5" s="17" customFormat="1">
      <c r="A415" s="231"/>
      <c r="B415" s="231"/>
      <c r="D415" s="204"/>
      <c r="E415" s="204"/>
    </row>
    <row r="416" spans="1:5" s="17" customFormat="1">
      <c r="A416" s="231"/>
      <c r="B416" s="231"/>
      <c r="D416" s="204"/>
      <c r="E416" s="204"/>
    </row>
    <row r="417" spans="1:5" s="17" customFormat="1">
      <c r="A417" s="231"/>
      <c r="B417" s="231"/>
      <c r="D417" s="204"/>
      <c r="E417" s="204"/>
    </row>
    <row r="418" spans="1:5" s="17" customFormat="1">
      <c r="A418" s="231"/>
      <c r="B418" s="231"/>
      <c r="D418" s="204"/>
      <c r="E418" s="204"/>
    </row>
    <row r="419" spans="1:5" s="17" customFormat="1">
      <c r="A419" s="231"/>
      <c r="B419" s="231"/>
      <c r="D419" s="204"/>
      <c r="E419" s="204"/>
    </row>
    <row r="420" spans="1:5" s="17" customFormat="1">
      <c r="A420" s="231"/>
      <c r="B420" s="231"/>
      <c r="D420" s="204"/>
      <c r="E420" s="204"/>
    </row>
    <row r="421" spans="1:5" s="17" customFormat="1">
      <c r="A421" s="231"/>
      <c r="B421" s="231"/>
      <c r="D421" s="204"/>
      <c r="E421" s="204"/>
    </row>
    <row r="422" spans="1:5" s="17" customFormat="1">
      <c r="A422" s="231"/>
      <c r="B422" s="231"/>
      <c r="D422" s="204"/>
      <c r="E422" s="204"/>
    </row>
    <row r="423" spans="1:5" s="17" customFormat="1">
      <c r="A423" s="231"/>
      <c r="B423" s="231"/>
      <c r="D423" s="204"/>
      <c r="E423" s="204"/>
    </row>
    <row r="424" spans="1:5" s="17" customFormat="1">
      <c r="A424" s="231"/>
      <c r="B424" s="231"/>
      <c r="D424" s="204"/>
      <c r="E424" s="204"/>
    </row>
    <row r="425" spans="1:5" s="17" customFormat="1">
      <c r="A425" s="231"/>
      <c r="B425" s="231"/>
      <c r="D425" s="204"/>
      <c r="E425" s="204"/>
    </row>
    <row r="426" spans="1:5" s="17" customFormat="1">
      <c r="A426" s="231"/>
      <c r="B426" s="231"/>
      <c r="D426" s="204"/>
      <c r="E426" s="204"/>
    </row>
    <row r="427" spans="1:5" s="17" customFormat="1">
      <c r="A427" s="231"/>
      <c r="B427" s="231"/>
      <c r="D427" s="204"/>
      <c r="E427" s="204"/>
    </row>
    <row r="428" spans="1:5" s="17" customFormat="1">
      <c r="A428" s="231"/>
      <c r="B428" s="231"/>
      <c r="D428" s="204"/>
      <c r="E428" s="204"/>
    </row>
    <row r="429" spans="1:5" s="17" customFormat="1">
      <c r="A429" s="231"/>
      <c r="B429" s="231"/>
      <c r="D429" s="204"/>
      <c r="E429" s="204"/>
    </row>
    <row r="430" spans="1:5" s="17" customFormat="1">
      <c r="A430" s="231"/>
      <c r="B430" s="231"/>
      <c r="D430" s="204"/>
      <c r="E430" s="204"/>
    </row>
    <row r="431" spans="1:5" s="17" customFormat="1">
      <c r="A431" s="231"/>
      <c r="B431" s="231"/>
      <c r="D431" s="204"/>
      <c r="E431" s="204"/>
    </row>
    <row r="432" spans="1:5" s="17" customFormat="1">
      <c r="A432" s="231"/>
      <c r="B432" s="231"/>
      <c r="D432" s="204"/>
      <c r="E432" s="204"/>
    </row>
    <row r="433" spans="1:5" s="17" customFormat="1">
      <c r="A433" s="231"/>
      <c r="B433" s="231"/>
      <c r="D433" s="204"/>
      <c r="E433" s="204"/>
    </row>
    <row r="434" spans="1:5" s="17" customFormat="1">
      <c r="A434" s="231"/>
      <c r="B434" s="231"/>
      <c r="D434" s="204"/>
      <c r="E434" s="204"/>
    </row>
    <row r="435" spans="1:5" s="17" customFormat="1">
      <c r="A435" s="231"/>
      <c r="B435" s="231"/>
      <c r="D435" s="204"/>
      <c r="E435" s="204"/>
    </row>
    <row r="436" spans="1:5" s="17" customFormat="1">
      <c r="A436" s="231"/>
      <c r="B436" s="231"/>
      <c r="D436" s="204"/>
      <c r="E436" s="204"/>
    </row>
    <row r="437" spans="1:5" s="17" customFormat="1">
      <c r="A437" s="231"/>
      <c r="B437" s="231"/>
      <c r="D437" s="204"/>
      <c r="E437" s="204"/>
    </row>
    <row r="438" spans="1:5" s="17" customFormat="1">
      <c r="A438" s="231"/>
      <c r="B438" s="231"/>
      <c r="D438" s="204"/>
      <c r="E438" s="204"/>
    </row>
    <row r="439" spans="1:5" s="17" customFormat="1">
      <c r="A439" s="231"/>
      <c r="B439" s="231"/>
      <c r="D439" s="204"/>
      <c r="E439" s="204"/>
    </row>
    <row r="440" spans="1:5" s="17" customFormat="1">
      <c r="A440" s="231"/>
      <c r="B440" s="231"/>
      <c r="D440" s="204"/>
      <c r="E440" s="204"/>
    </row>
    <row r="441" spans="1:5" s="17" customFormat="1">
      <c r="A441" s="231"/>
      <c r="B441" s="231"/>
      <c r="D441" s="204"/>
      <c r="E441" s="204"/>
    </row>
    <row r="442" spans="1:5" s="17" customFormat="1">
      <c r="A442" s="231"/>
      <c r="B442" s="231"/>
      <c r="D442" s="204"/>
      <c r="E442" s="204"/>
    </row>
    <row r="443" spans="1:5" s="17" customFormat="1">
      <c r="A443" s="231"/>
      <c r="B443" s="231"/>
      <c r="D443" s="204"/>
      <c r="E443" s="204"/>
    </row>
    <row r="444" spans="1:5" s="17" customFormat="1">
      <c r="A444" s="231"/>
      <c r="B444" s="231"/>
      <c r="D444" s="204"/>
      <c r="E444" s="204"/>
    </row>
    <row r="445" spans="1:5" s="17" customFormat="1">
      <c r="A445" s="231"/>
      <c r="B445" s="231"/>
      <c r="D445" s="204"/>
      <c r="E445" s="204"/>
    </row>
    <row r="446" spans="1:5" s="17" customFormat="1">
      <c r="A446" s="231"/>
      <c r="B446" s="231"/>
      <c r="D446" s="204"/>
      <c r="E446" s="204"/>
    </row>
    <row r="447" spans="1:5" s="17" customFormat="1">
      <c r="A447" s="231"/>
      <c r="B447" s="231"/>
      <c r="D447" s="204"/>
      <c r="E447" s="204"/>
    </row>
    <row r="448" spans="1:5" s="17" customFormat="1">
      <c r="A448" s="231"/>
      <c r="B448" s="231"/>
      <c r="D448" s="204"/>
      <c r="E448" s="204"/>
    </row>
    <row r="449" spans="1:5" s="17" customFormat="1">
      <c r="A449" s="231"/>
      <c r="B449" s="231"/>
      <c r="D449" s="204"/>
      <c r="E449" s="204"/>
    </row>
    <row r="450" spans="1:5" s="17" customFormat="1">
      <c r="A450" s="231"/>
      <c r="B450" s="231"/>
      <c r="D450" s="204"/>
      <c r="E450" s="204"/>
    </row>
    <row r="451" spans="1:5" s="17" customFormat="1">
      <c r="A451" s="231"/>
      <c r="B451" s="231"/>
      <c r="D451" s="204"/>
      <c r="E451" s="204"/>
    </row>
    <row r="452" spans="1:5" s="17" customFormat="1">
      <c r="A452" s="231"/>
      <c r="B452" s="231"/>
      <c r="D452" s="204"/>
      <c r="E452" s="204"/>
    </row>
    <row r="453" spans="1:5" s="17" customFormat="1">
      <c r="A453" s="231"/>
      <c r="B453" s="231"/>
      <c r="D453" s="204"/>
      <c r="E453" s="204"/>
    </row>
    <row r="454" spans="1:5" s="17" customFormat="1">
      <c r="A454" s="231"/>
      <c r="B454" s="231"/>
      <c r="D454" s="204"/>
      <c r="E454" s="204"/>
    </row>
    <row r="455" spans="1:5" s="17" customFormat="1">
      <c r="A455" s="231"/>
      <c r="B455" s="231"/>
      <c r="D455" s="204"/>
      <c r="E455" s="204"/>
    </row>
    <row r="456" spans="1:5" s="17" customFormat="1">
      <c r="A456" s="231"/>
      <c r="B456" s="231"/>
      <c r="D456" s="204"/>
      <c r="E456" s="204"/>
    </row>
    <row r="457" spans="1:5" s="17" customFormat="1">
      <c r="A457" s="231"/>
      <c r="B457" s="231"/>
      <c r="D457" s="204"/>
      <c r="E457" s="204"/>
    </row>
    <row r="458" spans="1:5" s="17" customFormat="1">
      <c r="A458" s="231"/>
      <c r="B458" s="231"/>
      <c r="D458" s="204"/>
      <c r="E458" s="204"/>
    </row>
    <row r="459" spans="1:5" s="17" customFormat="1">
      <c r="A459" s="231"/>
      <c r="B459" s="231"/>
      <c r="D459" s="204"/>
      <c r="E459" s="204"/>
    </row>
    <row r="460" spans="1:5" s="17" customFormat="1">
      <c r="A460" s="231"/>
      <c r="B460" s="231"/>
      <c r="D460" s="204"/>
      <c r="E460" s="204"/>
    </row>
    <row r="461" spans="1:5" s="17" customFormat="1">
      <c r="A461" s="231"/>
      <c r="B461" s="231"/>
      <c r="D461" s="204"/>
      <c r="E461" s="204"/>
    </row>
    <row r="462" spans="1:5" s="17" customFormat="1">
      <c r="A462" s="231"/>
      <c r="B462" s="231"/>
      <c r="D462" s="204"/>
      <c r="E462" s="204"/>
    </row>
    <row r="463" spans="1:5" s="17" customFormat="1">
      <c r="A463" s="231"/>
      <c r="B463" s="231"/>
      <c r="D463" s="204"/>
      <c r="E463" s="204"/>
    </row>
    <row r="464" spans="1:5" s="17" customFormat="1">
      <c r="A464" s="231"/>
      <c r="B464" s="231"/>
      <c r="D464" s="204"/>
      <c r="E464" s="204"/>
    </row>
    <row r="465" spans="1:5" s="17" customFormat="1">
      <c r="A465" s="231"/>
      <c r="B465" s="231"/>
      <c r="D465" s="204"/>
      <c r="E465" s="204"/>
    </row>
    <row r="466" spans="1:5" s="17" customFormat="1">
      <c r="A466" s="231"/>
      <c r="B466" s="231"/>
      <c r="D466" s="204"/>
      <c r="E466" s="204"/>
    </row>
    <row r="467" spans="1:5" s="17" customFormat="1">
      <c r="A467" s="231"/>
      <c r="B467" s="231"/>
      <c r="D467" s="204"/>
      <c r="E467" s="204"/>
    </row>
    <row r="468" spans="1:5" s="17" customFormat="1">
      <c r="A468" s="231"/>
      <c r="B468" s="231"/>
      <c r="D468" s="204"/>
      <c r="E468" s="204"/>
    </row>
    <row r="469" spans="1:5" s="17" customFormat="1">
      <c r="A469" s="231"/>
      <c r="B469" s="231"/>
      <c r="D469" s="204"/>
      <c r="E469" s="204"/>
    </row>
    <row r="470" spans="1:5" s="17" customFormat="1">
      <c r="A470" s="231"/>
      <c r="B470" s="231"/>
      <c r="D470" s="204"/>
      <c r="E470" s="204"/>
    </row>
    <row r="471" spans="1:5" s="17" customFormat="1">
      <c r="A471" s="231"/>
      <c r="B471" s="231"/>
      <c r="D471" s="204"/>
      <c r="E471" s="204"/>
    </row>
    <row r="472" spans="1:5" s="17" customFormat="1">
      <c r="A472" s="231"/>
      <c r="B472" s="231"/>
      <c r="D472" s="204"/>
      <c r="E472" s="204"/>
    </row>
    <row r="473" spans="1:5" s="17" customFormat="1">
      <c r="A473" s="231"/>
      <c r="B473" s="231"/>
      <c r="D473" s="204"/>
      <c r="E473" s="204"/>
    </row>
    <row r="474" spans="1:5" s="17" customFormat="1">
      <c r="A474" s="231"/>
      <c r="B474" s="231"/>
      <c r="D474" s="204"/>
      <c r="E474" s="204"/>
    </row>
    <row r="475" spans="1:5" s="17" customFormat="1">
      <c r="A475" s="231"/>
      <c r="B475" s="231"/>
      <c r="D475" s="204"/>
      <c r="E475" s="204"/>
    </row>
    <row r="476" spans="1:5" s="17" customFormat="1">
      <c r="A476" s="231"/>
      <c r="B476" s="231"/>
      <c r="D476" s="204"/>
      <c r="E476" s="204"/>
    </row>
    <row r="477" spans="1:5" s="17" customFormat="1">
      <c r="A477" s="231"/>
      <c r="B477" s="231"/>
      <c r="D477" s="204"/>
      <c r="E477" s="204"/>
    </row>
    <row r="478" spans="1:5" s="17" customFormat="1">
      <c r="A478" s="231"/>
      <c r="B478" s="231"/>
      <c r="D478" s="204"/>
      <c r="E478" s="204"/>
    </row>
    <row r="479" spans="1:5" s="17" customFormat="1">
      <c r="A479" s="231"/>
      <c r="B479" s="231"/>
      <c r="D479" s="204"/>
      <c r="E479" s="204"/>
    </row>
    <row r="480" spans="1:5" s="17" customFormat="1">
      <c r="A480" s="231"/>
      <c r="B480" s="231"/>
      <c r="D480" s="204"/>
      <c r="E480" s="204"/>
    </row>
    <row r="481" spans="1:5" s="17" customFormat="1">
      <c r="A481" s="231"/>
      <c r="B481" s="231"/>
      <c r="D481" s="204"/>
      <c r="E481" s="204"/>
    </row>
    <row r="482" spans="1:5" s="17" customFormat="1">
      <c r="A482" s="231"/>
      <c r="B482" s="231"/>
      <c r="D482" s="204"/>
      <c r="E482" s="204"/>
    </row>
    <row r="483" spans="1:5" s="17" customFormat="1">
      <c r="A483" s="231"/>
      <c r="B483" s="231"/>
      <c r="D483" s="204"/>
      <c r="E483" s="204"/>
    </row>
    <row r="484" spans="1:5" s="17" customFormat="1">
      <c r="A484" s="231"/>
      <c r="B484" s="231"/>
      <c r="D484" s="204"/>
      <c r="E484" s="204"/>
    </row>
    <row r="485" spans="1:5" s="17" customFormat="1">
      <c r="A485" s="231"/>
      <c r="B485" s="231"/>
      <c r="D485" s="204"/>
      <c r="E485" s="204"/>
    </row>
    <row r="486" spans="1:5" s="17" customFormat="1">
      <c r="A486" s="231"/>
      <c r="B486" s="231"/>
      <c r="D486" s="204"/>
      <c r="E486" s="204"/>
    </row>
    <row r="487" spans="1:5" s="17" customFormat="1">
      <c r="A487" s="231"/>
      <c r="B487" s="231"/>
      <c r="D487" s="204"/>
      <c r="E487" s="204"/>
    </row>
    <row r="488" spans="1:5" s="17" customFormat="1">
      <c r="A488" s="231"/>
      <c r="B488" s="231"/>
      <c r="D488" s="204"/>
      <c r="E488" s="204"/>
    </row>
    <row r="489" spans="1:5" s="17" customFormat="1">
      <c r="A489" s="231"/>
      <c r="B489" s="231"/>
      <c r="D489" s="204"/>
      <c r="E489" s="204"/>
    </row>
    <row r="490" spans="1:5" s="17" customFormat="1">
      <c r="A490" s="231"/>
      <c r="B490" s="231"/>
      <c r="D490" s="204"/>
      <c r="E490" s="204"/>
    </row>
    <row r="491" spans="1:5" s="17" customFormat="1">
      <c r="A491" s="231"/>
      <c r="B491" s="231"/>
      <c r="D491" s="204"/>
      <c r="E491" s="204"/>
    </row>
    <row r="492" spans="1:5" s="17" customFormat="1">
      <c r="A492" s="231"/>
      <c r="B492" s="231"/>
      <c r="D492" s="204"/>
      <c r="E492" s="204"/>
    </row>
    <row r="493" spans="1:5" s="17" customFormat="1">
      <c r="A493" s="231"/>
      <c r="B493" s="231"/>
      <c r="D493" s="204"/>
      <c r="E493" s="204"/>
    </row>
    <row r="494" spans="1:5" s="17" customFormat="1">
      <c r="A494" s="231"/>
      <c r="B494" s="231"/>
      <c r="D494" s="204"/>
      <c r="E494" s="204"/>
    </row>
    <row r="495" spans="1:5" s="17" customFormat="1">
      <c r="A495" s="231"/>
      <c r="B495" s="231"/>
      <c r="D495" s="204"/>
      <c r="E495" s="204"/>
    </row>
    <row r="496" spans="1:5" s="17" customFormat="1">
      <c r="A496" s="231"/>
      <c r="B496" s="231"/>
      <c r="D496" s="204"/>
      <c r="E496" s="204"/>
    </row>
    <row r="497" spans="1:5" s="17" customFormat="1">
      <c r="A497" s="231"/>
      <c r="B497" s="231"/>
      <c r="D497" s="204"/>
      <c r="E497" s="204"/>
    </row>
    <row r="498" spans="1:5" s="17" customFormat="1">
      <c r="A498" s="231"/>
      <c r="B498" s="231"/>
      <c r="D498" s="204"/>
      <c r="E498" s="204"/>
    </row>
    <row r="499" spans="1:5" s="17" customFormat="1">
      <c r="A499" s="231"/>
      <c r="B499" s="231"/>
      <c r="D499" s="204"/>
      <c r="E499" s="204"/>
    </row>
    <row r="500" spans="1:5" s="17" customFormat="1">
      <c r="A500" s="231"/>
      <c r="B500" s="231"/>
      <c r="D500" s="204"/>
      <c r="E500" s="204"/>
    </row>
    <row r="501" spans="1:5" s="17" customFormat="1">
      <c r="A501" s="231"/>
      <c r="B501" s="231"/>
      <c r="D501" s="204"/>
      <c r="E501" s="204"/>
    </row>
    <row r="502" spans="1:5" s="17" customFormat="1">
      <c r="A502" s="231"/>
      <c r="B502" s="231"/>
      <c r="D502" s="204"/>
      <c r="E502" s="204"/>
    </row>
    <row r="503" spans="1:5" s="17" customFormat="1">
      <c r="A503" s="231"/>
      <c r="B503" s="231"/>
      <c r="D503" s="204"/>
      <c r="E503" s="204"/>
    </row>
    <row r="504" spans="1:5" s="17" customFormat="1">
      <c r="A504" s="231"/>
      <c r="B504" s="231"/>
      <c r="D504" s="204"/>
      <c r="E504" s="204"/>
    </row>
    <row r="505" spans="1:5" s="17" customFormat="1">
      <c r="A505" s="231"/>
      <c r="B505" s="231"/>
      <c r="D505" s="204"/>
      <c r="E505" s="204"/>
    </row>
    <row r="506" spans="1:5" s="17" customFormat="1">
      <c r="A506" s="231"/>
      <c r="B506" s="231"/>
      <c r="D506" s="204"/>
      <c r="E506" s="204"/>
    </row>
    <row r="507" spans="1:5" s="17" customFormat="1">
      <c r="A507" s="231"/>
      <c r="B507" s="231"/>
      <c r="D507" s="204"/>
      <c r="E507" s="204"/>
    </row>
    <row r="508" spans="1:5" s="17" customFormat="1">
      <c r="A508" s="231"/>
      <c r="B508" s="231"/>
      <c r="D508" s="204"/>
      <c r="E508" s="204"/>
    </row>
    <row r="509" spans="1:5" s="17" customFormat="1">
      <c r="A509" s="231"/>
      <c r="B509" s="231"/>
      <c r="D509" s="204"/>
      <c r="E509" s="204"/>
    </row>
    <row r="510" spans="1:5" s="17" customFormat="1">
      <c r="A510" s="231"/>
      <c r="B510" s="231"/>
      <c r="D510" s="204"/>
      <c r="E510" s="204"/>
    </row>
    <row r="511" spans="1:5" s="17" customFormat="1">
      <c r="A511" s="231"/>
      <c r="B511" s="231"/>
      <c r="D511" s="204"/>
      <c r="E511" s="204"/>
    </row>
    <row r="512" spans="1:5" s="17" customFormat="1">
      <c r="A512" s="231"/>
      <c r="B512" s="231"/>
      <c r="D512" s="204"/>
      <c r="E512" s="204"/>
    </row>
    <row r="513" spans="1:5" s="17" customFormat="1">
      <c r="A513" s="231"/>
      <c r="B513" s="231"/>
      <c r="D513" s="204"/>
      <c r="E513" s="204"/>
    </row>
    <row r="514" spans="1:5" s="17" customFormat="1">
      <c r="A514" s="231"/>
      <c r="B514" s="231"/>
      <c r="D514" s="204"/>
      <c r="E514" s="204"/>
    </row>
    <row r="515" spans="1:5" s="17" customFormat="1">
      <c r="A515" s="231"/>
      <c r="B515" s="231"/>
      <c r="D515" s="204"/>
      <c r="E515" s="204"/>
    </row>
    <row r="516" spans="1:5" s="17" customFormat="1">
      <c r="A516" s="231"/>
      <c r="B516" s="231"/>
      <c r="D516" s="204"/>
      <c r="E516" s="204"/>
    </row>
    <row r="517" spans="1:5" s="17" customFormat="1">
      <c r="A517" s="231"/>
      <c r="B517" s="231"/>
      <c r="D517" s="204"/>
      <c r="E517" s="204"/>
    </row>
    <row r="518" spans="1:5" s="17" customFormat="1">
      <c r="A518" s="231"/>
      <c r="B518" s="231"/>
      <c r="D518" s="204"/>
      <c r="E518" s="204"/>
    </row>
    <row r="519" spans="1:5" s="17" customFormat="1">
      <c r="A519" s="231"/>
      <c r="B519" s="231"/>
      <c r="D519" s="204"/>
      <c r="E519" s="204"/>
    </row>
    <row r="520" spans="1:5" s="17" customFormat="1">
      <c r="A520" s="231"/>
      <c r="B520" s="231"/>
      <c r="D520" s="204"/>
      <c r="E520" s="204"/>
    </row>
    <row r="521" spans="1:5" s="17" customFormat="1">
      <c r="A521" s="231"/>
      <c r="B521" s="231"/>
      <c r="D521" s="204"/>
      <c r="E521" s="204"/>
    </row>
    <row r="522" spans="1:5" s="17" customFormat="1">
      <c r="A522" s="231"/>
      <c r="B522" s="231"/>
      <c r="D522" s="204"/>
      <c r="E522" s="204"/>
    </row>
    <row r="523" spans="1:5" s="17" customFormat="1">
      <c r="A523" s="231"/>
      <c r="B523" s="231"/>
      <c r="D523" s="204"/>
      <c r="E523" s="204"/>
    </row>
    <row r="524" spans="1:5" s="17" customFormat="1">
      <c r="A524" s="231"/>
      <c r="B524" s="231"/>
      <c r="D524" s="204"/>
      <c r="E524" s="204"/>
    </row>
    <row r="525" spans="1:5" s="17" customFormat="1">
      <c r="A525" s="231"/>
      <c r="B525" s="231"/>
      <c r="D525" s="204"/>
      <c r="E525" s="204"/>
    </row>
    <row r="526" spans="1:5" s="17" customFormat="1">
      <c r="A526" s="231"/>
      <c r="B526" s="231"/>
      <c r="D526" s="204"/>
      <c r="E526" s="204"/>
    </row>
    <row r="527" spans="1:5" s="17" customFormat="1">
      <c r="A527" s="231"/>
      <c r="B527" s="231"/>
      <c r="D527" s="204"/>
      <c r="E527" s="204"/>
    </row>
    <row r="528" spans="1:5" s="17" customFormat="1">
      <c r="A528" s="231"/>
      <c r="B528" s="231"/>
      <c r="D528" s="204"/>
      <c r="E528" s="204"/>
    </row>
    <row r="529" spans="1:5" s="17" customFormat="1">
      <c r="A529" s="231"/>
      <c r="B529" s="231"/>
      <c r="D529" s="204"/>
      <c r="E529" s="204"/>
    </row>
    <row r="530" spans="1:5" s="17" customFormat="1">
      <c r="A530" s="231"/>
      <c r="B530" s="231"/>
      <c r="D530" s="204"/>
      <c r="E530" s="204"/>
    </row>
    <row r="531" spans="1:5" s="17" customFormat="1">
      <c r="A531" s="231"/>
      <c r="B531" s="231"/>
      <c r="D531" s="204"/>
      <c r="E531" s="204"/>
    </row>
    <row r="532" spans="1:5" s="17" customFormat="1">
      <c r="A532" s="231"/>
      <c r="B532" s="231"/>
      <c r="D532" s="204"/>
      <c r="E532" s="204"/>
    </row>
    <row r="533" spans="1:5" s="17" customFormat="1">
      <c r="A533" s="231"/>
      <c r="B533" s="231"/>
      <c r="D533" s="204"/>
      <c r="E533" s="204"/>
    </row>
    <row r="534" spans="1:5" s="17" customFormat="1">
      <c r="A534" s="231"/>
      <c r="B534" s="231"/>
      <c r="D534" s="204"/>
      <c r="E534" s="204"/>
    </row>
    <row r="535" spans="1:5" s="17" customFormat="1">
      <c r="A535" s="231"/>
      <c r="B535" s="231"/>
      <c r="D535" s="204"/>
      <c r="E535" s="204"/>
    </row>
    <row r="536" spans="1:5" s="17" customFormat="1">
      <c r="A536" s="231"/>
      <c r="B536" s="231"/>
      <c r="D536" s="204"/>
      <c r="E536" s="204"/>
    </row>
    <row r="537" spans="1:5" s="17" customFormat="1">
      <c r="A537" s="231"/>
      <c r="B537" s="231"/>
      <c r="D537" s="204"/>
      <c r="E537" s="204"/>
    </row>
    <row r="538" spans="1:5" s="17" customFormat="1">
      <c r="A538" s="231"/>
      <c r="B538" s="231"/>
      <c r="D538" s="204"/>
      <c r="E538" s="204"/>
    </row>
    <row r="539" spans="1:5" s="17" customFormat="1">
      <c r="A539" s="231"/>
      <c r="B539" s="231"/>
      <c r="D539" s="204"/>
      <c r="E539" s="204"/>
    </row>
    <row r="540" spans="1:5" s="17" customFormat="1">
      <c r="A540" s="231"/>
      <c r="B540" s="231"/>
      <c r="D540" s="204"/>
      <c r="E540" s="204"/>
    </row>
    <row r="541" spans="1:5" s="17" customFormat="1">
      <c r="A541" s="231"/>
      <c r="B541" s="231"/>
      <c r="D541" s="204"/>
      <c r="E541" s="204"/>
    </row>
    <row r="542" spans="1:5" s="17" customFormat="1">
      <c r="A542" s="231"/>
      <c r="B542" s="231"/>
      <c r="D542" s="204"/>
      <c r="E542" s="204"/>
    </row>
    <row r="543" spans="1:5" s="17" customFormat="1">
      <c r="A543" s="231"/>
      <c r="B543" s="231"/>
      <c r="D543" s="204"/>
      <c r="E543" s="204"/>
    </row>
    <row r="544" spans="1:5" s="17" customFormat="1">
      <c r="A544" s="231"/>
      <c r="B544" s="231"/>
      <c r="D544" s="204"/>
      <c r="E544" s="204"/>
    </row>
    <row r="545" spans="1:5" s="17" customFormat="1">
      <c r="A545" s="231"/>
      <c r="B545" s="231"/>
      <c r="D545" s="204"/>
      <c r="E545" s="204"/>
    </row>
    <row r="546" spans="1:5" s="17" customFormat="1">
      <c r="A546" s="231"/>
      <c r="B546" s="231"/>
      <c r="D546" s="204"/>
      <c r="E546" s="204"/>
    </row>
    <row r="547" spans="1:5" s="17" customFormat="1">
      <c r="A547" s="231"/>
      <c r="B547" s="231"/>
      <c r="D547" s="204"/>
      <c r="E547" s="204"/>
    </row>
    <row r="548" spans="1:5" s="17" customFormat="1">
      <c r="A548" s="231"/>
      <c r="B548" s="231"/>
      <c r="D548" s="204"/>
      <c r="E548" s="204"/>
    </row>
    <row r="549" spans="1:5" s="17" customFormat="1">
      <c r="A549" s="231"/>
      <c r="B549" s="231"/>
      <c r="D549" s="204"/>
      <c r="E549" s="204"/>
    </row>
    <row r="550" spans="1:5" s="17" customFormat="1">
      <c r="A550" s="231"/>
      <c r="B550" s="231"/>
      <c r="D550" s="204"/>
      <c r="E550" s="204"/>
    </row>
    <row r="551" spans="1:5" s="17" customFormat="1">
      <c r="A551" s="231"/>
      <c r="B551" s="231"/>
      <c r="D551" s="204"/>
      <c r="E551" s="204"/>
    </row>
    <row r="552" spans="1:5" s="17" customFormat="1">
      <c r="A552" s="231"/>
      <c r="B552" s="231"/>
      <c r="D552" s="204"/>
      <c r="E552" s="204"/>
    </row>
    <row r="553" spans="1:5" s="17" customFormat="1">
      <c r="A553" s="231"/>
      <c r="B553" s="231"/>
      <c r="D553" s="204"/>
      <c r="E553" s="204"/>
    </row>
    <row r="554" spans="1:5" s="17" customFormat="1">
      <c r="A554" s="231"/>
      <c r="B554" s="231"/>
      <c r="D554" s="204"/>
      <c r="E554" s="204"/>
    </row>
    <row r="555" spans="1:5" s="17" customFormat="1">
      <c r="A555" s="231"/>
      <c r="B555" s="231"/>
      <c r="D555" s="204"/>
      <c r="E555" s="204"/>
    </row>
    <row r="556" spans="1:5" s="17" customFormat="1">
      <c r="A556" s="231"/>
      <c r="B556" s="231"/>
      <c r="D556" s="204"/>
      <c r="E556" s="204"/>
    </row>
    <row r="557" spans="1:5" s="17" customFormat="1">
      <c r="A557" s="231"/>
      <c r="B557" s="231"/>
      <c r="D557" s="204"/>
      <c r="E557" s="204"/>
    </row>
    <row r="558" spans="1:5" s="17" customFormat="1">
      <c r="A558" s="231"/>
      <c r="B558" s="231"/>
      <c r="D558" s="204"/>
      <c r="E558" s="204"/>
    </row>
    <row r="559" spans="1:5" s="17" customFormat="1">
      <c r="A559" s="231"/>
      <c r="B559" s="231"/>
      <c r="D559" s="204"/>
      <c r="E559" s="204"/>
    </row>
    <row r="560" spans="1:5" s="17" customFormat="1">
      <c r="A560" s="231"/>
      <c r="B560" s="231"/>
      <c r="D560" s="204"/>
      <c r="E560" s="204"/>
    </row>
    <row r="561" spans="1:5" s="17" customFormat="1">
      <c r="A561" s="231"/>
      <c r="B561" s="231"/>
      <c r="D561" s="204"/>
      <c r="E561" s="204"/>
    </row>
    <row r="562" spans="1:5" s="17" customFormat="1">
      <c r="A562" s="231"/>
      <c r="B562" s="231"/>
      <c r="D562" s="204"/>
      <c r="E562" s="204"/>
    </row>
    <row r="563" spans="1:5" s="17" customFormat="1">
      <c r="A563" s="231"/>
      <c r="B563" s="231"/>
      <c r="D563" s="204"/>
      <c r="E563" s="204"/>
    </row>
    <row r="564" spans="1:5" s="17" customFormat="1">
      <c r="A564" s="231"/>
      <c r="B564" s="231"/>
      <c r="D564" s="204"/>
      <c r="E564" s="204"/>
    </row>
    <row r="565" spans="1:5" s="17" customFormat="1">
      <c r="A565" s="231"/>
      <c r="B565" s="231"/>
      <c r="D565" s="204"/>
      <c r="E565" s="204"/>
    </row>
    <row r="566" spans="1:5" s="17" customFormat="1">
      <c r="A566" s="231"/>
      <c r="B566" s="231"/>
      <c r="D566" s="204"/>
      <c r="E566" s="204"/>
    </row>
    <row r="567" spans="1:5" s="17" customFormat="1">
      <c r="A567" s="231"/>
      <c r="B567" s="231"/>
      <c r="D567" s="204"/>
      <c r="E567" s="204"/>
    </row>
    <row r="568" spans="1:5" s="17" customFormat="1">
      <c r="A568" s="231"/>
      <c r="B568" s="231"/>
      <c r="D568" s="204"/>
      <c r="E568" s="204"/>
    </row>
    <row r="569" spans="1:5" s="17" customFormat="1">
      <c r="A569" s="231"/>
      <c r="B569" s="231"/>
      <c r="D569" s="204"/>
      <c r="E569" s="204"/>
    </row>
    <row r="570" spans="1:5" s="17" customFormat="1">
      <c r="A570" s="231"/>
      <c r="B570" s="231"/>
      <c r="D570" s="204"/>
      <c r="E570" s="204"/>
    </row>
    <row r="571" spans="1:5" s="17" customFormat="1">
      <c r="A571" s="231"/>
      <c r="B571" s="231"/>
      <c r="D571" s="204"/>
      <c r="E571" s="204"/>
    </row>
    <row r="572" spans="1:5" s="17" customFormat="1">
      <c r="A572" s="231"/>
      <c r="B572" s="231"/>
      <c r="D572" s="204"/>
      <c r="E572" s="204"/>
    </row>
    <row r="573" spans="1:5" s="17" customFormat="1">
      <c r="A573" s="231"/>
      <c r="B573" s="231"/>
      <c r="D573" s="204"/>
      <c r="E573" s="204"/>
    </row>
    <row r="574" spans="1:5" s="17" customFormat="1">
      <c r="A574" s="231"/>
      <c r="B574" s="231"/>
      <c r="D574" s="204"/>
      <c r="E574" s="204"/>
    </row>
    <row r="575" spans="1:5" s="17" customFormat="1">
      <c r="A575" s="231"/>
      <c r="B575" s="231"/>
      <c r="D575" s="204"/>
      <c r="E575" s="204"/>
    </row>
    <row r="576" spans="1:5" s="17" customFormat="1">
      <c r="A576" s="231"/>
      <c r="B576" s="231"/>
      <c r="D576" s="204"/>
      <c r="E576" s="204"/>
    </row>
    <row r="577" spans="1:5" s="17" customFormat="1">
      <c r="A577" s="231"/>
      <c r="B577" s="231"/>
      <c r="D577" s="204"/>
      <c r="E577" s="204"/>
    </row>
    <row r="578" spans="1:5" s="17" customFormat="1">
      <c r="A578" s="231"/>
      <c r="B578" s="231"/>
      <c r="D578" s="204"/>
      <c r="E578" s="204"/>
    </row>
    <row r="579" spans="1:5" s="17" customFormat="1">
      <c r="A579" s="231"/>
      <c r="B579" s="231"/>
      <c r="D579" s="204"/>
      <c r="E579" s="204"/>
    </row>
    <row r="580" spans="1:5" s="17" customFormat="1">
      <c r="A580" s="231"/>
      <c r="B580" s="231"/>
      <c r="D580" s="204"/>
      <c r="E580" s="204"/>
    </row>
    <row r="581" spans="1:5" s="17" customFormat="1">
      <c r="A581" s="231"/>
      <c r="B581" s="231"/>
      <c r="D581" s="204"/>
      <c r="E581" s="204"/>
    </row>
    <row r="582" spans="1:5" s="17" customFormat="1">
      <c r="A582" s="231"/>
      <c r="B582" s="231"/>
      <c r="D582" s="204"/>
      <c r="E582" s="204"/>
    </row>
    <row r="583" spans="1:5" s="17" customFormat="1">
      <c r="A583" s="231"/>
      <c r="B583" s="231"/>
      <c r="D583" s="204"/>
      <c r="E583" s="204"/>
    </row>
    <row r="584" spans="1:5" s="17" customFormat="1">
      <c r="A584" s="231"/>
      <c r="B584" s="231"/>
      <c r="D584" s="204"/>
      <c r="E584" s="204"/>
    </row>
    <row r="585" spans="1:5" s="17" customFormat="1">
      <c r="A585" s="231"/>
      <c r="B585" s="231"/>
      <c r="D585" s="204"/>
      <c r="E585" s="204"/>
    </row>
    <row r="586" spans="1:5" s="17" customFormat="1">
      <c r="A586" s="231"/>
      <c r="B586" s="231"/>
      <c r="D586" s="204"/>
      <c r="E586" s="204"/>
    </row>
    <row r="587" spans="1:5" s="17" customFormat="1">
      <c r="A587" s="231"/>
      <c r="B587" s="231"/>
      <c r="D587" s="204"/>
      <c r="E587" s="204"/>
    </row>
    <row r="588" spans="1:5" s="17" customFormat="1">
      <c r="A588" s="231"/>
      <c r="B588" s="231"/>
      <c r="D588" s="204"/>
      <c r="E588" s="204"/>
    </row>
    <row r="589" spans="1:5" s="17" customFormat="1">
      <c r="A589" s="231"/>
      <c r="B589" s="231"/>
      <c r="D589" s="204"/>
      <c r="E589" s="204"/>
    </row>
    <row r="590" spans="1:5" s="17" customFormat="1">
      <c r="A590" s="231"/>
      <c r="B590" s="231"/>
      <c r="D590" s="204"/>
      <c r="E590" s="204"/>
    </row>
    <row r="591" spans="1:5" s="17" customFormat="1">
      <c r="A591" s="231"/>
      <c r="B591" s="231"/>
      <c r="D591" s="204"/>
      <c r="E591" s="204"/>
    </row>
    <row r="592" spans="1:5" s="17" customFormat="1">
      <c r="A592" s="231"/>
      <c r="B592" s="231"/>
      <c r="D592" s="204"/>
      <c r="E592" s="204"/>
    </row>
    <row r="593" spans="1:5" s="17" customFormat="1">
      <c r="A593" s="231"/>
      <c r="B593" s="231"/>
      <c r="D593" s="204"/>
      <c r="E593" s="204"/>
    </row>
    <row r="594" spans="1:5" s="17" customFormat="1">
      <c r="A594" s="231"/>
      <c r="B594" s="231"/>
      <c r="D594" s="204"/>
      <c r="E594" s="204"/>
    </row>
    <row r="595" spans="1:5" s="17" customFormat="1">
      <c r="A595" s="231"/>
      <c r="B595" s="231"/>
      <c r="D595" s="204"/>
      <c r="E595" s="204"/>
    </row>
    <row r="596" spans="1:5" s="17" customFormat="1">
      <c r="A596" s="231"/>
      <c r="B596" s="231"/>
      <c r="D596" s="204"/>
      <c r="E596" s="204"/>
    </row>
    <row r="597" spans="1:5" s="17" customFormat="1">
      <c r="A597" s="231"/>
      <c r="B597" s="231"/>
      <c r="D597" s="204"/>
      <c r="E597" s="204"/>
    </row>
    <row r="598" spans="1:5" s="17" customFormat="1">
      <c r="A598" s="231"/>
      <c r="B598" s="231"/>
      <c r="D598" s="204"/>
      <c r="E598" s="204"/>
    </row>
    <row r="599" spans="1:5" s="17" customFormat="1">
      <c r="A599" s="231"/>
      <c r="B599" s="231"/>
      <c r="D599" s="204"/>
      <c r="E599" s="204"/>
    </row>
    <row r="600" spans="1:5" s="17" customFormat="1">
      <c r="A600" s="231"/>
      <c r="B600" s="231"/>
      <c r="D600" s="204"/>
      <c r="E600" s="204"/>
    </row>
    <row r="601" spans="1:5" s="17" customFormat="1">
      <c r="A601" s="231"/>
      <c r="B601" s="231"/>
      <c r="D601" s="204"/>
      <c r="E601" s="204"/>
    </row>
    <row r="602" spans="1:5" s="17" customFormat="1">
      <c r="A602" s="231"/>
      <c r="B602" s="231"/>
      <c r="D602" s="204"/>
      <c r="E602" s="204"/>
    </row>
    <row r="603" spans="1:5" s="17" customFormat="1">
      <c r="A603" s="231"/>
      <c r="B603" s="231"/>
      <c r="D603" s="204"/>
      <c r="E603" s="204"/>
    </row>
    <row r="604" spans="1:5" s="17" customFormat="1">
      <c r="A604" s="231"/>
      <c r="B604" s="231"/>
      <c r="D604" s="204"/>
      <c r="E604" s="204"/>
    </row>
    <row r="605" spans="1:5" s="17" customFormat="1">
      <c r="A605" s="231"/>
      <c r="B605" s="231"/>
      <c r="D605" s="204"/>
      <c r="E605" s="204"/>
    </row>
    <row r="606" spans="1:5" s="17" customFormat="1">
      <c r="A606" s="231"/>
      <c r="B606" s="231"/>
      <c r="D606" s="204"/>
      <c r="E606" s="204"/>
    </row>
    <row r="607" spans="1:5" s="17" customFormat="1">
      <c r="A607" s="231"/>
      <c r="B607" s="231"/>
      <c r="D607" s="204"/>
      <c r="E607" s="204"/>
    </row>
    <row r="608" spans="1:5" s="17" customFormat="1">
      <c r="A608" s="231"/>
      <c r="B608" s="231"/>
      <c r="D608" s="204"/>
      <c r="E608" s="204"/>
    </row>
    <row r="609" spans="1:5" s="17" customFormat="1">
      <c r="A609" s="231"/>
      <c r="B609" s="231"/>
      <c r="D609" s="204"/>
      <c r="E609" s="204"/>
    </row>
    <row r="610" spans="1:5" s="17" customFormat="1">
      <c r="A610" s="231"/>
      <c r="B610" s="231"/>
      <c r="D610" s="204"/>
      <c r="E610" s="204"/>
    </row>
    <row r="611" spans="1:5" s="17" customFormat="1">
      <c r="A611" s="231"/>
      <c r="B611" s="231"/>
      <c r="D611" s="204"/>
      <c r="E611" s="204"/>
    </row>
    <row r="612" spans="1:5" s="17" customFormat="1">
      <c r="A612" s="231"/>
      <c r="B612" s="231"/>
      <c r="D612" s="204"/>
      <c r="E612" s="204"/>
    </row>
    <row r="613" spans="1:5" s="17" customFormat="1">
      <c r="A613" s="231"/>
      <c r="B613" s="231"/>
      <c r="D613" s="204"/>
      <c r="E613" s="204"/>
    </row>
    <row r="614" spans="1:5" s="17" customFormat="1">
      <c r="A614" s="231"/>
      <c r="B614" s="231"/>
      <c r="D614" s="204"/>
      <c r="E614" s="204"/>
    </row>
    <row r="615" spans="1:5" s="17" customFormat="1">
      <c r="A615" s="231"/>
      <c r="B615" s="231"/>
      <c r="D615" s="204"/>
      <c r="E615" s="204"/>
    </row>
    <row r="616" spans="1:5" s="17" customFormat="1">
      <c r="A616" s="231"/>
      <c r="B616" s="231"/>
      <c r="D616" s="204"/>
      <c r="E616" s="204"/>
    </row>
    <row r="617" spans="1:5" s="17" customFormat="1">
      <c r="A617" s="231"/>
      <c r="B617" s="231"/>
      <c r="D617" s="204"/>
      <c r="E617" s="204"/>
    </row>
    <row r="618" spans="1:5" s="17" customFormat="1">
      <c r="A618" s="231"/>
      <c r="B618" s="231"/>
      <c r="D618" s="204"/>
      <c r="E618" s="204"/>
    </row>
    <row r="619" spans="1:5" s="17" customFormat="1">
      <c r="A619" s="231"/>
      <c r="B619" s="231"/>
      <c r="D619" s="204"/>
      <c r="E619" s="204"/>
    </row>
    <row r="620" spans="1:5" s="17" customFormat="1">
      <c r="A620" s="231"/>
      <c r="B620" s="231"/>
      <c r="D620" s="204"/>
      <c r="E620" s="204"/>
    </row>
    <row r="621" spans="1:5" s="17" customFormat="1">
      <c r="A621" s="231"/>
      <c r="B621" s="231"/>
      <c r="D621" s="204"/>
      <c r="E621" s="204"/>
    </row>
    <row r="622" spans="1:5" s="17" customFormat="1">
      <c r="A622" s="231"/>
      <c r="B622" s="231"/>
      <c r="D622" s="204"/>
      <c r="E622" s="204"/>
    </row>
    <row r="623" spans="1:5" s="17" customFormat="1">
      <c r="A623" s="231"/>
      <c r="B623" s="231"/>
      <c r="D623" s="204"/>
      <c r="E623" s="204"/>
    </row>
    <row r="624" spans="1:5" s="17" customFormat="1">
      <c r="A624" s="231"/>
      <c r="B624" s="231"/>
      <c r="D624" s="204"/>
      <c r="E624" s="204"/>
    </row>
    <row r="625" spans="1:5" s="17" customFormat="1">
      <c r="A625" s="231"/>
      <c r="B625" s="231"/>
      <c r="D625" s="204"/>
      <c r="E625" s="204"/>
    </row>
    <row r="626" spans="1:5" s="17" customFormat="1">
      <c r="A626" s="231"/>
      <c r="B626" s="231"/>
      <c r="D626" s="204"/>
      <c r="E626" s="204"/>
    </row>
    <row r="627" spans="1:5" s="17" customFormat="1">
      <c r="A627" s="231"/>
      <c r="B627" s="231"/>
      <c r="D627" s="204"/>
      <c r="E627" s="204"/>
    </row>
    <row r="628" spans="1:5" s="17" customFormat="1">
      <c r="A628" s="231"/>
      <c r="B628" s="231"/>
      <c r="D628" s="204"/>
      <c r="E628" s="204"/>
    </row>
    <row r="629" spans="1:5" s="17" customFormat="1">
      <c r="A629" s="231"/>
      <c r="B629" s="231"/>
      <c r="D629" s="204"/>
      <c r="E629" s="204"/>
    </row>
    <row r="630" spans="1:5" s="17" customFormat="1">
      <c r="A630" s="231"/>
      <c r="B630" s="231"/>
      <c r="D630" s="204"/>
      <c r="E630" s="204"/>
    </row>
    <row r="631" spans="1:5" s="17" customFormat="1">
      <c r="A631" s="231"/>
      <c r="B631" s="231"/>
      <c r="D631" s="204"/>
      <c r="E631" s="204"/>
    </row>
    <row r="632" spans="1:5" s="17" customFormat="1">
      <c r="A632" s="231"/>
      <c r="B632" s="231"/>
      <c r="D632" s="204"/>
      <c r="E632" s="204"/>
    </row>
    <row r="633" spans="1:5" s="17" customFormat="1">
      <c r="A633" s="231"/>
      <c r="B633" s="231"/>
      <c r="D633" s="204"/>
      <c r="E633" s="204"/>
    </row>
    <row r="634" spans="1:5" s="17" customFormat="1">
      <c r="A634" s="231"/>
      <c r="B634" s="231"/>
      <c r="D634" s="204"/>
      <c r="E634" s="204"/>
    </row>
    <row r="635" spans="1:5" s="17" customFormat="1">
      <c r="A635" s="231"/>
      <c r="B635" s="231"/>
      <c r="D635" s="204"/>
      <c r="E635" s="204"/>
    </row>
    <row r="636" spans="1:5" s="17" customFormat="1">
      <c r="A636" s="231"/>
      <c r="B636" s="231"/>
      <c r="D636" s="204"/>
      <c r="E636" s="204"/>
    </row>
    <row r="637" spans="1:5" s="17" customFormat="1">
      <c r="A637" s="231"/>
      <c r="B637" s="231"/>
      <c r="D637" s="204"/>
      <c r="E637" s="204"/>
    </row>
    <row r="638" spans="1:5" s="17" customFormat="1">
      <c r="A638" s="231"/>
      <c r="B638" s="231"/>
      <c r="D638" s="204"/>
      <c r="E638" s="204"/>
    </row>
    <row r="639" spans="1:5" s="17" customFormat="1">
      <c r="A639" s="231"/>
      <c r="B639" s="231"/>
      <c r="D639" s="204"/>
      <c r="E639" s="204"/>
    </row>
    <row r="640" spans="1:5" s="17" customFormat="1">
      <c r="A640" s="231"/>
      <c r="B640" s="231"/>
      <c r="D640" s="204"/>
      <c r="E640" s="204"/>
    </row>
    <row r="641" spans="1:5" s="17" customFormat="1">
      <c r="A641" s="231"/>
      <c r="B641" s="231"/>
      <c r="D641" s="204"/>
      <c r="E641" s="204"/>
    </row>
    <row r="642" spans="1:5" s="17" customFormat="1">
      <c r="A642" s="231"/>
      <c r="B642" s="231"/>
      <c r="D642" s="204"/>
      <c r="E642" s="204"/>
    </row>
    <row r="643" spans="1:5" s="17" customFormat="1">
      <c r="A643" s="231"/>
      <c r="B643" s="231"/>
      <c r="D643" s="204"/>
      <c r="E643" s="204"/>
    </row>
    <row r="644" spans="1:5" s="17" customFormat="1">
      <c r="A644" s="231"/>
      <c r="B644" s="231"/>
      <c r="D644" s="204"/>
      <c r="E644" s="204"/>
    </row>
    <row r="645" spans="1:5" s="17" customFormat="1">
      <c r="A645" s="231"/>
      <c r="B645" s="231"/>
      <c r="D645" s="204"/>
      <c r="E645" s="204"/>
    </row>
    <row r="646" spans="1:5" s="17" customFormat="1">
      <c r="A646" s="231"/>
      <c r="B646" s="231"/>
      <c r="D646" s="204"/>
      <c r="E646" s="204"/>
    </row>
    <row r="647" spans="1:5" s="17" customFormat="1">
      <c r="A647" s="231"/>
      <c r="B647" s="231"/>
      <c r="D647" s="204"/>
      <c r="E647" s="204"/>
    </row>
    <row r="648" spans="1:5" s="17" customFormat="1">
      <c r="A648" s="231"/>
      <c r="B648" s="231"/>
      <c r="D648" s="204"/>
      <c r="E648" s="204"/>
    </row>
    <row r="649" spans="1:5" s="17" customFormat="1">
      <c r="A649" s="231"/>
      <c r="B649" s="231"/>
      <c r="D649" s="204"/>
      <c r="E649" s="204"/>
    </row>
    <row r="650" spans="1:5" s="17" customFormat="1">
      <c r="A650" s="231"/>
      <c r="B650" s="231"/>
      <c r="D650" s="204"/>
      <c r="E650" s="204"/>
    </row>
    <row r="651" spans="1:5" s="17" customFormat="1">
      <c r="A651" s="231"/>
      <c r="B651" s="231"/>
      <c r="D651" s="204"/>
      <c r="E651" s="204"/>
    </row>
    <row r="652" spans="1:5" s="17" customFormat="1">
      <c r="A652" s="231"/>
      <c r="B652" s="231"/>
      <c r="D652" s="204"/>
      <c r="E652" s="204"/>
    </row>
    <row r="653" spans="1:5" s="17" customFormat="1">
      <c r="A653" s="231"/>
      <c r="B653" s="231"/>
      <c r="D653" s="204"/>
      <c r="E653" s="204"/>
    </row>
    <row r="654" spans="1:5" s="17" customFormat="1">
      <c r="A654" s="231"/>
      <c r="B654" s="231"/>
      <c r="D654" s="204"/>
      <c r="E654" s="204"/>
    </row>
    <row r="655" spans="1:5" s="17" customFormat="1">
      <c r="A655" s="231"/>
      <c r="B655" s="231"/>
      <c r="D655" s="204"/>
      <c r="E655" s="204"/>
    </row>
    <row r="656" spans="1:5" s="17" customFormat="1">
      <c r="A656" s="231"/>
      <c r="B656" s="231"/>
      <c r="D656" s="204"/>
      <c r="E656" s="204"/>
    </row>
    <row r="657" spans="1:5" s="17" customFormat="1">
      <c r="A657" s="231"/>
      <c r="B657" s="231"/>
      <c r="D657" s="204"/>
      <c r="E657" s="204"/>
    </row>
    <row r="658" spans="1:5" s="17" customFormat="1">
      <c r="A658" s="231"/>
      <c r="B658" s="231"/>
      <c r="D658" s="204"/>
      <c r="E658" s="204"/>
    </row>
    <row r="659" spans="1:5" s="17" customFormat="1">
      <c r="A659" s="231"/>
      <c r="B659" s="231"/>
      <c r="D659" s="204"/>
      <c r="E659" s="204"/>
    </row>
    <row r="660" spans="1:5" s="17" customFormat="1">
      <c r="A660" s="231"/>
      <c r="B660" s="231"/>
      <c r="D660" s="204"/>
      <c r="E660" s="204"/>
    </row>
    <row r="661" spans="1:5" s="17" customFormat="1">
      <c r="A661" s="231"/>
      <c r="B661" s="231"/>
      <c r="D661" s="204"/>
      <c r="E661" s="204"/>
    </row>
    <row r="662" spans="1:5" s="17" customFormat="1">
      <c r="A662" s="231"/>
      <c r="B662" s="231"/>
      <c r="D662" s="204"/>
      <c r="E662" s="204"/>
    </row>
    <row r="663" spans="1:5" s="17" customFormat="1">
      <c r="A663" s="231"/>
      <c r="B663" s="231"/>
      <c r="D663" s="204"/>
      <c r="E663" s="204"/>
    </row>
    <row r="664" spans="1:5" s="17" customFormat="1">
      <c r="A664" s="231"/>
      <c r="B664" s="231"/>
      <c r="D664" s="204"/>
      <c r="E664" s="204"/>
    </row>
    <row r="665" spans="1:5" s="17" customFormat="1">
      <c r="A665" s="231"/>
      <c r="B665" s="231"/>
      <c r="D665" s="204"/>
      <c r="E665" s="204"/>
    </row>
    <row r="666" spans="1:5" s="17" customFormat="1">
      <c r="A666" s="231"/>
      <c r="B666" s="231"/>
      <c r="D666" s="204"/>
      <c r="E666" s="204"/>
    </row>
    <row r="667" spans="1:5" s="17" customFormat="1">
      <c r="A667" s="231"/>
      <c r="B667" s="231"/>
      <c r="D667" s="204"/>
      <c r="E667" s="204"/>
    </row>
    <row r="668" spans="1:5" s="17" customFormat="1">
      <c r="A668" s="231"/>
      <c r="B668" s="231"/>
      <c r="D668" s="204"/>
      <c r="E668" s="204"/>
    </row>
    <row r="669" spans="1:5" s="17" customFormat="1">
      <c r="A669" s="231"/>
      <c r="B669" s="231"/>
      <c r="D669" s="204"/>
      <c r="E669" s="204"/>
    </row>
    <row r="670" spans="1:5" s="17" customFormat="1">
      <c r="A670" s="231"/>
      <c r="B670" s="231"/>
      <c r="D670" s="204"/>
      <c r="E670" s="204"/>
    </row>
    <row r="671" spans="1:5" s="17" customFormat="1">
      <c r="A671" s="231"/>
      <c r="B671" s="231"/>
      <c r="D671" s="204"/>
      <c r="E671" s="204"/>
    </row>
    <row r="672" spans="1:5" s="17" customFormat="1">
      <c r="A672" s="231"/>
      <c r="B672" s="231"/>
      <c r="D672" s="204"/>
      <c r="E672" s="204"/>
    </row>
    <row r="673" spans="1:5" s="17" customFormat="1">
      <c r="A673" s="231"/>
      <c r="B673" s="231"/>
      <c r="D673" s="204"/>
      <c r="E673" s="204"/>
    </row>
    <row r="674" spans="1:5" s="17" customFormat="1">
      <c r="A674" s="231"/>
      <c r="B674" s="231"/>
      <c r="D674" s="204"/>
      <c r="E674" s="204"/>
    </row>
    <row r="675" spans="1:5" s="17" customFormat="1">
      <c r="A675" s="231"/>
      <c r="B675" s="231"/>
      <c r="D675" s="204"/>
      <c r="E675" s="204"/>
    </row>
    <row r="676" spans="1:5" s="17" customFormat="1">
      <c r="A676" s="231"/>
      <c r="B676" s="231"/>
      <c r="D676" s="204"/>
      <c r="E676" s="204"/>
    </row>
    <row r="677" spans="1:5" s="17" customFormat="1">
      <c r="A677" s="231"/>
      <c r="B677" s="231"/>
      <c r="D677" s="204"/>
      <c r="E677" s="204"/>
    </row>
    <row r="678" spans="1:5" s="17" customFormat="1">
      <c r="A678" s="231"/>
      <c r="B678" s="231"/>
      <c r="D678" s="204"/>
      <c r="E678" s="204"/>
    </row>
    <row r="679" spans="1:5" s="17" customFormat="1">
      <c r="A679" s="231"/>
      <c r="B679" s="231"/>
      <c r="D679" s="204"/>
      <c r="E679" s="204"/>
    </row>
    <row r="680" spans="1:5" s="17" customFormat="1">
      <c r="A680" s="231"/>
      <c r="B680" s="231"/>
      <c r="D680" s="204"/>
      <c r="E680" s="204"/>
    </row>
    <row r="681" spans="1:5" s="17" customFormat="1">
      <c r="A681" s="231"/>
      <c r="B681" s="231"/>
      <c r="D681" s="204"/>
      <c r="E681" s="204"/>
    </row>
    <row r="682" spans="1:5" s="17" customFormat="1">
      <c r="A682" s="231"/>
      <c r="B682" s="231"/>
      <c r="D682" s="204"/>
      <c r="E682" s="204"/>
    </row>
    <row r="683" spans="1:5" s="17" customFormat="1">
      <c r="A683" s="231"/>
      <c r="B683" s="231"/>
      <c r="D683" s="204"/>
      <c r="E683" s="204"/>
    </row>
    <row r="684" spans="1:5" s="17" customFormat="1">
      <c r="A684" s="231"/>
      <c r="B684" s="231"/>
      <c r="D684" s="204"/>
      <c r="E684" s="204"/>
    </row>
    <row r="685" spans="1:5" s="17" customFormat="1">
      <c r="A685" s="231"/>
      <c r="B685" s="231"/>
      <c r="D685" s="204"/>
      <c r="E685" s="204"/>
    </row>
    <row r="686" spans="1:5" s="17" customFormat="1">
      <c r="A686" s="231"/>
      <c r="B686" s="231"/>
      <c r="D686" s="204"/>
      <c r="E686" s="204"/>
    </row>
    <row r="687" spans="1:5" s="17" customFormat="1">
      <c r="A687" s="231"/>
      <c r="B687" s="231"/>
      <c r="D687" s="204"/>
      <c r="E687" s="204"/>
    </row>
    <row r="688" spans="1:5" s="17" customFormat="1">
      <c r="A688" s="231"/>
      <c r="B688" s="231"/>
      <c r="D688" s="204"/>
      <c r="E688" s="204"/>
    </row>
    <row r="689" spans="1:5" s="17" customFormat="1">
      <c r="A689" s="231"/>
      <c r="B689" s="231"/>
      <c r="D689" s="204"/>
      <c r="E689" s="204"/>
    </row>
    <row r="690" spans="1:5" s="17" customFormat="1">
      <c r="A690" s="231"/>
      <c r="B690" s="231"/>
      <c r="D690" s="204"/>
      <c r="E690" s="204"/>
    </row>
    <row r="691" spans="1:5" s="17" customFormat="1">
      <c r="A691" s="231"/>
      <c r="B691" s="231"/>
      <c r="D691" s="204"/>
      <c r="E691" s="204"/>
    </row>
    <row r="692" spans="1:5" s="17" customFormat="1">
      <c r="A692" s="231"/>
      <c r="B692" s="231"/>
      <c r="D692" s="204"/>
      <c r="E692" s="204"/>
    </row>
    <row r="693" spans="1:5" s="17" customFormat="1">
      <c r="A693" s="231"/>
      <c r="B693" s="231"/>
      <c r="D693" s="204"/>
      <c r="E693" s="204"/>
    </row>
    <row r="694" spans="1:5" s="17" customFormat="1">
      <c r="A694" s="231"/>
      <c r="B694" s="231"/>
      <c r="D694" s="204"/>
      <c r="E694" s="204"/>
    </row>
    <row r="695" spans="1:5" s="17" customFormat="1">
      <c r="A695" s="231"/>
      <c r="B695" s="231"/>
      <c r="D695" s="204"/>
      <c r="E695" s="204"/>
    </row>
    <row r="696" spans="1:5" s="17" customFormat="1">
      <c r="A696" s="231"/>
      <c r="B696" s="231"/>
      <c r="D696" s="204"/>
      <c r="E696" s="204"/>
    </row>
    <row r="697" spans="1:5" s="17" customFormat="1">
      <c r="A697" s="231"/>
      <c r="B697" s="231"/>
      <c r="D697" s="204"/>
      <c r="E697" s="204"/>
    </row>
    <row r="698" spans="1:5" s="17" customFormat="1">
      <c r="A698" s="231"/>
      <c r="B698" s="231"/>
      <c r="D698" s="204"/>
      <c r="E698" s="204"/>
    </row>
    <row r="699" spans="1:5" s="17" customFormat="1">
      <c r="A699" s="231"/>
      <c r="B699" s="231"/>
      <c r="D699" s="204"/>
      <c r="E699" s="204"/>
    </row>
    <row r="700" spans="1:5" s="17" customFormat="1">
      <c r="A700" s="231"/>
      <c r="B700" s="231"/>
      <c r="D700" s="204"/>
      <c r="E700" s="204"/>
    </row>
    <row r="701" spans="1:5" s="17" customFormat="1">
      <c r="A701" s="231"/>
      <c r="B701" s="231"/>
      <c r="D701" s="204"/>
      <c r="E701" s="204"/>
    </row>
    <row r="702" spans="1:5" s="17" customFormat="1">
      <c r="A702" s="231"/>
      <c r="B702" s="231"/>
      <c r="D702" s="204"/>
      <c r="E702" s="204"/>
    </row>
    <row r="703" spans="1:5" s="17" customFormat="1">
      <c r="A703" s="231"/>
      <c r="B703" s="231"/>
      <c r="D703" s="204"/>
      <c r="E703" s="204"/>
    </row>
    <row r="704" spans="1:5" s="17" customFormat="1">
      <c r="A704" s="231"/>
      <c r="B704" s="231"/>
      <c r="D704" s="204"/>
      <c r="E704" s="204"/>
    </row>
    <row r="705" spans="1:5" s="17" customFormat="1">
      <c r="A705" s="231"/>
      <c r="B705" s="231"/>
      <c r="D705" s="204"/>
      <c r="E705" s="204"/>
    </row>
    <row r="706" spans="1:5" s="17" customFormat="1">
      <c r="A706" s="231"/>
      <c r="B706" s="231"/>
      <c r="D706" s="204"/>
      <c r="E706" s="204"/>
    </row>
    <row r="707" spans="1:5" s="17" customFormat="1">
      <c r="A707" s="231"/>
      <c r="B707" s="231"/>
      <c r="D707" s="204"/>
      <c r="E707" s="204"/>
    </row>
    <row r="708" spans="1:5" s="17" customFormat="1">
      <c r="A708" s="231"/>
      <c r="B708" s="231"/>
      <c r="D708" s="204"/>
      <c r="E708" s="204"/>
    </row>
    <row r="709" spans="1:5" s="17" customFormat="1">
      <c r="A709" s="231"/>
      <c r="B709" s="231"/>
      <c r="D709" s="204"/>
      <c r="E709" s="204"/>
    </row>
    <row r="710" spans="1:5" s="17" customFormat="1">
      <c r="A710" s="231"/>
      <c r="B710" s="231"/>
      <c r="D710" s="204"/>
      <c r="E710" s="204"/>
    </row>
    <row r="711" spans="1:5" s="17" customFormat="1">
      <c r="A711" s="231"/>
      <c r="B711" s="231"/>
      <c r="D711" s="204"/>
      <c r="E711" s="204"/>
    </row>
    <row r="712" spans="1:5" s="17" customFormat="1">
      <c r="A712" s="231"/>
      <c r="B712" s="231"/>
      <c r="D712" s="204"/>
      <c r="E712" s="204"/>
    </row>
    <row r="713" spans="1:5" s="17" customFormat="1">
      <c r="A713" s="231"/>
      <c r="B713" s="231"/>
      <c r="D713" s="204"/>
      <c r="E713" s="204"/>
    </row>
    <row r="714" spans="1:5" s="17" customFormat="1">
      <c r="A714" s="231"/>
      <c r="B714" s="231"/>
      <c r="D714" s="204"/>
      <c r="E714" s="204"/>
    </row>
    <row r="715" spans="1:5" s="17" customFormat="1">
      <c r="A715" s="231"/>
      <c r="B715" s="231"/>
      <c r="D715" s="204"/>
      <c r="E715" s="204"/>
    </row>
    <row r="716" spans="1:5" s="17" customFormat="1">
      <c r="A716" s="231"/>
      <c r="B716" s="231"/>
      <c r="D716" s="204"/>
      <c r="E716" s="204"/>
    </row>
    <row r="717" spans="1:5" s="17" customFormat="1">
      <c r="A717" s="231"/>
      <c r="B717" s="231"/>
      <c r="D717" s="204"/>
      <c r="E717" s="204"/>
    </row>
    <row r="718" spans="1:5" s="17" customFormat="1">
      <c r="A718" s="231"/>
      <c r="B718" s="231"/>
      <c r="D718" s="204"/>
      <c r="E718" s="204"/>
    </row>
    <row r="719" spans="1:5" s="17" customFormat="1">
      <c r="A719" s="231"/>
      <c r="B719" s="231"/>
      <c r="D719" s="204"/>
      <c r="E719" s="204"/>
    </row>
    <row r="720" spans="1:5" s="17" customFormat="1">
      <c r="A720" s="231"/>
      <c r="B720" s="231"/>
      <c r="D720" s="204"/>
      <c r="E720" s="204"/>
    </row>
    <row r="721" spans="1:5" s="17" customFormat="1">
      <c r="A721" s="231"/>
      <c r="B721" s="231"/>
      <c r="D721" s="204"/>
      <c r="E721" s="204"/>
    </row>
    <row r="722" spans="1:5" s="17" customFormat="1">
      <c r="A722" s="231"/>
      <c r="B722" s="231"/>
      <c r="D722" s="204"/>
      <c r="E722" s="204"/>
    </row>
    <row r="723" spans="1:5" s="17" customFormat="1">
      <c r="A723" s="231"/>
      <c r="B723" s="231"/>
      <c r="D723" s="204"/>
      <c r="E723" s="204"/>
    </row>
    <row r="724" spans="1:5" s="17" customFormat="1">
      <c r="A724" s="231"/>
      <c r="B724" s="231"/>
      <c r="D724" s="204"/>
      <c r="E724" s="204"/>
    </row>
    <row r="725" spans="1:5" s="17" customFormat="1">
      <c r="A725" s="231"/>
      <c r="B725" s="231"/>
      <c r="D725" s="204"/>
      <c r="E725" s="204"/>
    </row>
    <row r="726" spans="1:5" s="17" customFormat="1">
      <c r="A726" s="231"/>
      <c r="B726" s="231"/>
      <c r="D726" s="204"/>
      <c r="E726" s="204"/>
    </row>
    <row r="727" spans="1:5" s="17" customFormat="1">
      <c r="A727" s="231"/>
      <c r="B727" s="231"/>
      <c r="D727" s="204"/>
      <c r="E727" s="204"/>
    </row>
    <row r="728" spans="1:5" s="17" customFormat="1">
      <c r="A728" s="231"/>
      <c r="B728" s="231"/>
      <c r="D728" s="204"/>
      <c r="E728" s="204"/>
    </row>
    <row r="729" spans="1:5" s="17" customFormat="1">
      <c r="A729" s="231"/>
      <c r="B729" s="231"/>
      <c r="D729" s="204"/>
      <c r="E729" s="204"/>
    </row>
    <row r="730" spans="1:5" s="17" customFormat="1">
      <c r="A730" s="231"/>
      <c r="B730" s="231"/>
      <c r="D730" s="204"/>
      <c r="E730" s="204"/>
    </row>
    <row r="731" spans="1:5" s="17" customFormat="1">
      <c r="A731" s="231"/>
      <c r="B731" s="231"/>
      <c r="D731" s="204"/>
      <c r="E731" s="204"/>
    </row>
    <row r="732" spans="1:5" s="17" customFormat="1">
      <c r="A732" s="231"/>
      <c r="B732" s="231"/>
      <c r="D732" s="204"/>
      <c r="E732" s="204"/>
    </row>
    <row r="733" spans="1:5" s="17" customFormat="1">
      <c r="A733" s="231"/>
      <c r="B733" s="231"/>
      <c r="D733" s="204"/>
      <c r="E733" s="204"/>
    </row>
    <row r="734" spans="1:5" s="17" customFormat="1">
      <c r="A734" s="231"/>
      <c r="B734" s="231"/>
      <c r="D734" s="204"/>
      <c r="E734" s="204"/>
    </row>
    <row r="735" spans="1:5" s="17" customFormat="1">
      <c r="A735" s="231"/>
      <c r="B735" s="231"/>
      <c r="D735" s="204"/>
      <c r="E735" s="204"/>
    </row>
    <row r="736" spans="1:5" s="17" customFormat="1">
      <c r="A736" s="231"/>
      <c r="B736" s="231"/>
      <c r="D736" s="204"/>
      <c r="E736" s="204"/>
    </row>
    <row r="737" spans="1:5" s="17" customFormat="1">
      <c r="A737" s="231"/>
      <c r="B737" s="231"/>
      <c r="D737" s="204"/>
      <c r="E737" s="204"/>
    </row>
    <row r="738" spans="1:5" s="17" customFormat="1">
      <c r="A738" s="231"/>
      <c r="B738" s="231"/>
      <c r="D738" s="204"/>
      <c r="E738" s="204"/>
    </row>
    <row r="739" spans="1:5" s="17" customFormat="1">
      <c r="A739" s="231"/>
      <c r="B739" s="231"/>
      <c r="D739" s="204"/>
      <c r="E739" s="204"/>
    </row>
    <row r="740" spans="1:5" s="17" customFormat="1">
      <c r="A740" s="231"/>
      <c r="B740" s="231"/>
      <c r="D740" s="204"/>
      <c r="E740" s="204"/>
    </row>
    <row r="741" spans="1:5" s="17" customFormat="1">
      <c r="A741" s="231"/>
      <c r="B741" s="231"/>
      <c r="D741" s="204"/>
      <c r="E741" s="204"/>
    </row>
    <row r="742" spans="1:5" s="17" customFormat="1">
      <c r="A742" s="231"/>
      <c r="B742" s="231"/>
      <c r="D742" s="204"/>
      <c r="E742" s="204"/>
    </row>
    <row r="743" spans="1:5" s="17" customFormat="1">
      <c r="A743" s="231"/>
      <c r="B743" s="231"/>
      <c r="D743" s="204"/>
      <c r="E743" s="204"/>
    </row>
    <row r="744" spans="1:5" s="17" customFormat="1">
      <c r="A744" s="231"/>
      <c r="B744" s="231"/>
      <c r="D744" s="204"/>
      <c r="E744" s="204"/>
    </row>
    <row r="745" spans="1:5" s="17" customFormat="1">
      <c r="A745" s="231"/>
      <c r="B745" s="231"/>
      <c r="D745" s="204"/>
      <c r="E745" s="204"/>
    </row>
    <row r="746" spans="1:5" s="17" customFormat="1">
      <c r="A746" s="231"/>
      <c r="B746" s="231"/>
      <c r="D746" s="204"/>
      <c r="E746" s="204"/>
    </row>
    <row r="747" spans="1:5" s="17" customFormat="1">
      <c r="A747" s="231"/>
      <c r="B747" s="231"/>
      <c r="D747" s="204"/>
      <c r="E747" s="204"/>
    </row>
    <row r="748" spans="1:5" s="17" customFormat="1">
      <c r="A748" s="231"/>
      <c r="B748" s="231"/>
      <c r="D748" s="204"/>
      <c r="E748" s="204"/>
    </row>
    <row r="749" spans="1:5" s="17" customFormat="1">
      <c r="A749" s="231"/>
      <c r="B749" s="231"/>
      <c r="D749" s="204"/>
      <c r="E749" s="204"/>
    </row>
    <row r="750" spans="1:5" s="17" customFormat="1">
      <c r="A750" s="231"/>
      <c r="B750" s="231"/>
      <c r="D750" s="204"/>
      <c r="E750" s="204"/>
    </row>
    <row r="751" spans="1:5" s="17" customFormat="1">
      <c r="A751" s="231"/>
      <c r="B751" s="231"/>
      <c r="D751" s="204"/>
      <c r="E751" s="204"/>
    </row>
    <row r="752" spans="1:5" s="17" customFormat="1">
      <c r="A752" s="231"/>
      <c r="B752" s="231"/>
      <c r="D752" s="204"/>
      <c r="E752" s="204"/>
    </row>
    <row r="753" spans="1:5" s="17" customFormat="1">
      <c r="A753" s="231"/>
      <c r="B753" s="231"/>
      <c r="D753" s="204"/>
      <c r="E753" s="204"/>
    </row>
    <row r="754" spans="1:5" s="17" customFormat="1">
      <c r="A754" s="231"/>
      <c r="B754" s="231"/>
      <c r="D754" s="204"/>
      <c r="E754" s="204"/>
    </row>
    <row r="755" spans="1:5" s="17" customFormat="1">
      <c r="A755" s="231"/>
      <c r="B755" s="231"/>
      <c r="D755" s="204"/>
      <c r="E755" s="204"/>
    </row>
    <row r="756" spans="1:5" s="17" customFormat="1">
      <c r="A756" s="231"/>
      <c r="B756" s="231"/>
      <c r="D756" s="204"/>
      <c r="E756" s="204"/>
    </row>
    <row r="757" spans="1:5" s="17" customFormat="1">
      <c r="A757" s="231"/>
      <c r="B757" s="231"/>
      <c r="D757" s="204"/>
      <c r="E757" s="204"/>
    </row>
    <row r="758" spans="1:5" s="17" customFormat="1">
      <c r="A758" s="231"/>
      <c r="B758" s="231"/>
      <c r="D758" s="204"/>
      <c r="E758" s="204"/>
    </row>
    <row r="759" spans="1:5" s="17" customFormat="1">
      <c r="A759" s="231"/>
      <c r="B759" s="231"/>
      <c r="D759" s="204"/>
      <c r="E759" s="204"/>
    </row>
    <row r="760" spans="1:5" s="17" customFormat="1">
      <c r="A760" s="231"/>
      <c r="B760" s="231"/>
      <c r="D760" s="204"/>
      <c r="E760" s="204"/>
    </row>
    <row r="761" spans="1:5" s="17" customFormat="1">
      <c r="A761" s="231"/>
      <c r="B761" s="231"/>
      <c r="D761" s="204"/>
      <c r="E761" s="204"/>
    </row>
    <row r="762" spans="1:5" s="17" customFormat="1">
      <c r="A762" s="231"/>
      <c r="B762" s="231"/>
      <c r="D762" s="204"/>
      <c r="E762" s="204"/>
    </row>
    <row r="763" spans="1:5" s="17" customFormat="1">
      <c r="A763" s="231"/>
      <c r="B763" s="231"/>
      <c r="D763" s="204"/>
      <c r="E763" s="204"/>
    </row>
    <row r="764" spans="1:5" s="17" customFormat="1">
      <c r="A764" s="231"/>
      <c r="B764" s="231"/>
      <c r="D764" s="204"/>
      <c r="E764" s="204"/>
    </row>
    <row r="765" spans="1:5" s="17" customFormat="1">
      <c r="A765" s="231"/>
      <c r="B765" s="231"/>
      <c r="D765" s="204"/>
      <c r="E765" s="204"/>
    </row>
    <row r="766" spans="1:5" s="17" customFormat="1">
      <c r="A766" s="231"/>
      <c r="B766" s="231"/>
      <c r="D766" s="204"/>
      <c r="E766" s="204"/>
    </row>
    <row r="767" spans="1:5" s="17" customFormat="1">
      <c r="A767" s="231"/>
      <c r="B767" s="231"/>
      <c r="D767" s="204"/>
      <c r="E767" s="204"/>
    </row>
    <row r="768" spans="1:5" s="17" customFormat="1">
      <c r="A768" s="231"/>
      <c r="B768" s="231"/>
      <c r="D768" s="204"/>
      <c r="E768" s="204"/>
    </row>
    <row r="769" spans="1:5" s="17" customFormat="1">
      <c r="A769" s="231"/>
      <c r="B769" s="231"/>
      <c r="D769" s="204"/>
      <c r="E769" s="204"/>
    </row>
    <row r="770" spans="1:5" s="17" customFormat="1">
      <c r="A770" s="231"/>
      <c r="B770" s="231"/>
      <c r="D770" s="204"/>
      <c r="E770" s="204"/>
    </row>
    <row r="771" spans="1:5" s="17" customFormat="1">
      <c r="A771" s="231"/>
      <c r="B771" s="231"/>
      <c r="D771" s="204"/>
      <c r="E771" s="204"/>
    </row>
    <row r="772" spans="1:5" s="17" customFormat="1">
      <c r="A772" s="231"/>
      <c r="B772" s="231"/>
      <c r="D772" s="204"/>
      <c r="E772" s="204"/>
    </row>
    <row r="773" spans="1:5" s="17" customFormat="1">
      <c r="A773" s="231"/>
      <c r="B773" s="231"/>
      <c r="D773" s="204"/>
      <c r="E773" s="204"/>
    </row>
    <row r="774" spans="1:5" s="17" customFormat="1">
      <c r="A774" s="231"/>
      <c r="B774" s="231"/>
      <c r="D774" s="204"/>
      <c r="E774" s="204"/>
    </row>
    <row r="775" spans="1:5" s="17" customFormat="1">
      <c r="A775" s="231"/>
      <c r="B775" s="231"/>
      <c r="D775" s="204"/>
      <c r="E775" s="204"/>
    </row>
    <row r="776" spans="1:5" s="17" customFormat="1">
      <c r="A776" s="231"/>
      <c r="B776" s="231"/>
      <c r="D776" s="204"/>
      <c r="E776" s="204"/>
    </row>
    <row r="777" spans="1:5" s="17" customFormat="1">
      <c r="A777" s="231"/>
      <c r="B777" s="231"/>
      <c r="D777" s="204"/>
      <c r="E777" s="204"/>
    </row>
    <row r="778" spans="1:5" s="17" customFormat="1">
      <c r="A778" s="231"/>
      <c r="B778" s="231"/>
      <c r="D778" s="204"/>
      <c r="E778" s="204"/>
    </row>
    <row r="779" spans="1:5" s="17" customFormat="1">
      <c r="A779" s="231"/>
      <c r="B779" s="231"/>
      <c r="D779" s="204"/>
      <c r="E779" s="204"/>
    </row>
    <row r="780" spans="1:5" s="17" customFormat="1">
      <c r="A780" s="231"/>
      <c r="B780" s="231"/>
      <c r="D780" s="204"/>
      <c r="E780" s="204"/>
    </row>
    <row r="781" spans="1:5" s="17" customFormat="1">
      <c r="A781" s="231"/>
      <c r="B781" s="231"/>
      <c r="D781" s="204"/>
      <c r="E781" s="204"/>
    </row>
    <row r="782" spans="1:5" s="17" customFormat="1">
      <c r="A782" s="231"/>
      <c r="B782" s="231"/>
      <c r="D782" s="204"/>
      <c r="E782" s="204"/>
    </row>
    <row r="783" spans="1:5" s="17" customFormat="1">
      <c r="A783" s="231"/>
      <c r="B783" s="231"/>
      <c r="D783" s="204"/>
      <c r="E783" s="204"/>
    </row>
    <row r="784" spans="1:5" s="17" customFormat="1">
      <c r="A784" s="231"/>
      <c r="B784" s="231"/>
      <c r="D784" s="204"/>
      <c r="E784" s="204"/>
    </row>
    <row r="785" spans="1:5" s="17" customFormat="1">
      <c r="A785" s="231"/>
      <c r="B785" s="231"/>
      <c r="D785" s="204"/>
      <c r="E785" s="204"/>
    </row>
    <row r="786" spans="1:5" s="17" customFormat="1">
      <c r="A786" s="231"/>
      <c r="B786" s="231"/>
      <c r="D786" s="204"/>
      <c r="E786" s="204"/>
    </row>
    <row r="787" spans="1:5" s="17" customFormat="1">
      <c r="A787" s="231"/>
      <c r="B787" s="231"/>
      <c r="D787" s="204"/>
      <c r="E787" s="204"/>
    </row>
    <row r="788" spans="1:5" s="17" customFormat="1">
      <c r="A788" s="231"/>
      <c r="B788" s="231"/>
      <c r="D788" s="204"/>
      <c r="E788" s="204"/>
    </row>
    <row r="789" spans="1:5" s="17" customFormat="1">
      <c r="A789" s="231"/>
      <c r="B789" s="231"/>
      <c r="D789" s="204"/>
      <c r="E789" s="204"/>
    </row>
    <row r="790" spans="1:5" s="17" customFormat="1">
      <c r="A790" s="231"/>
      <c r="B790" s="231"/>
      <c r="D790" s="204"/>
      <c r="E790" s="204"/>
    </row>
    <row r="791" spans="1:5" s="17" customFormat="1">
      <c r="A791" s="231"/>
      <c r="B791" s="231"/>
      <c r="D791" s="204"/>
      <c r="E791" s="204"/>
    </row>
    <row r="792" spans="1:5" s="17" customFormat="1">
      <c r="A792" s="231"/>
      <c r="B792" s="231"/>
      <c r="D792" s="204"/>
      <c r="E792" s="204"/>
    </row>
    <row r="793" spans="1:5" s="17" customFormat="1">
      <c r="A793" s="231"/>
      <c r="B793" s="231"/>
      <c r="D793" s="204"/>
      <c r="E793" s="204"/>
    </row>
    <row r="794" spans="1:5" s="17" customFormat="1">
      <c r="A794" s="231"/>
      <c r="B794" s="231"/>
      <c r="D794" s="204"/>
      <c r="E794" s="204"/>
    </row>
    <row r="795" spans="1:5" s="17" customFormat="1">
      <c r="A795" s="231"/>
      <c r="B795" s="231"/>
      <c r="D795" s="204"/>
      <c r="E795" s="204"/>
    </row>
    <row r="796" spans="1:5" s="17" customFormat="1">
      <c r="A796" s="231"/>
      <c r="B796" s="231"/>
      <c r="D796" s="204"/>
      <c r="E796" s="204"/>
    </row>
    <row r="797" spans="1:5" s="17" customFormat="1">
      <c r="A797" s="231"/>
      <c r="B797" s="231"/>
      <c r="D797" s="204"/>
      <c r="E797" s="204"/>
    </row>
    <row r="798" spans="1:5" s="17" customFormat="1">
      <c r="A798" s="231"/>
      <c r="B798" s="231"/>
      <c r="D798" s="204"/>
      <c r="E798" s="204"/>
    </row>
    <row r="799" spans="1:5" s="17" customFormat="1">
      <c r="A799" s="231"/>
      <c r="B799" s="231"/>
      <c r="D799" s="204"/>
      <c r="E799" s="204"/>
    </row>
    <row r="800" spans="1:5" s="17" customFormat="1">
      <c r="A800" s="231"/>
      <c r="B800" s="231"/>
      <c r="D800" s="204"/>
      <c r="E800" s="204"/>
    </row>
    <row r="801" spans="1:5" s="17" customFormat="1">
      <c r="A801" s="231"/>
      <c r="B801" s="231"/>
      <c r="D801" s="204"/>
      <c r="E801" s="204"/>
    </row>
    <row r="802" spans="1:5" s="17" customFormat="1">
      <c r="A802" s="231"/>
      <c r="B802" s="231"/>
      <c r="D802" s="204"/>
      <c r="E802" s="204"/>
    </row>
    <row r="803" spans="1:5" s="17" customFormat="1">
      <c r="A803" s="231"/>
      <c r="B803" s="231"/>
      <c r="D803" s="204"/>
      <c r="E803" s="204"/>
    </row>
    <row r="804" spans="1:5" s="17" customFormat="1">
      <c r="A804" s="231"/>
      <c r="B804" s="231"/>
      <c r="D804" s="204"/>
      <c r="E804" s="204"/>
    </row>
    <row r="805" spans="1:5" s="17" customFormat="1">
      <c r="A805" s="231"/>
      <c r="B805" s="231"/>
      <c r="D805" s="204"/>
      <c r="E805" s="204"/>
    </row>
    <row r="806" spans="1:5" s="17" customFormat="1">
      <c r="A806" s="231"/>
      <c r="B806" s="231"/>
      <c r="D806" s="204"/>
      <c r="E806" s="204"/>
    </row>
    <row r="807" spans="1:5" s="17" customFormat="1">
      <c r="A807" s="231"/>
      <c r="B807" s="231"/>
      <c r="D807" s="204"/>
      <c r="E807" s="204"/>
    </row>
    <row r="808" spans="1:5" s="17" customFormat="1">
      <c r="A808" s="231"/>
      <c r="B808" s="231"/>
      <c r="D808" s="204"/>
      <c r="E808" s="204"/>
    </row>
    <row r="809" spans="1:5" s="17" customFormat="1">
      <c r="A809" s="231"/>
      <c r="B809" s="231"/>
      <c r="D809" s="204"/>
      <c r="E809" s="204"/>
    </row>
    <row r="810" spans="1:5" s="17" customFormat="1">
      <c r="A810" s="231"/>
      <c r="B810" s="231"/>
      <c r="D810" s="204"/>
      <c r="E810" s="204"/>
    </row>
    <row r="811" spans="1:5" s="17" customFormat="1">
      <c r="A811" s="231"/>
      <c r="B811" s="231"/>
      <c r="D811" s="204"/>
      <c r="E811" s="204"/>
    </row>
    <row r="812" spans="1:5" s="17" customFormat="1">
      <c r="A812" s="231"/>
      <c r="B812" s="231"/>
      <c r="D812" s="204"/>
      <c r="E812" s="204"/>
    </row>
    <row r="813" spans="1:5" s="17" customFormat="1">
      <c r="A813" s="231"/>
      <c r="B813" s="231"/>
      <c r="D813" s="204"/>
      <c r="E813" s="204"/>
    </row>
    <row r="814" spans="1:5" s="17" customFormat="1">
      <c r="A814" s="231"/>
      <c r="B814" s="231"/>
      <c r="D814" s="204"/>
      <c r="E814" s="204"/>
    </row>
    <row r="815" spans="1:5" s="17" customFormat="1">
      <c r="A815" s="231"/>
      <c r="B815" s="231"/>
      <c r="D815" s="204"/>
      <c r="E815" s="204"/>
    </row>
    <row r="816" spans="1:5" s="17" customFormat="1">
      <c r="A816" s="231"/>
      <c r="B816" s="231"/>
      <c r="D816" s="204"/>
      <c r="E816" s="204"/>
    </row>
    <row r="817" spans="1:5" s="17" customFormat="1">
      <c r="A817" s="231"/>
      <c r="B817" s="231"/>
      <c r="D817" s="204"/>
      <c r="E817" s="204"/>
    </row>
    <row r="818" spans="1:5" s="17" customFormat="1">
      <c r="A818" s="231"/>
      <c r="B818" s="231"/>
      <c r="D818" s="204"/>
      <c r="E818" s="204"/>
    </row>
    <row r="819" spans="1:5" s="17" customFormat="1">
      <c r="A819" s="231"/>
      <c r="B819" s="231"/>
      <c r="D819" s="204"/>
      <c r="E819" s="204"/>
    </row>
    <row r="820" spans="1:5" s="17" customFormat="1">
      <c r="A820" s="231"/>
      <c r="B820" s="231"/>
      <c r="D820" s="204"/>
      <c r="E820" s="204"/>
    </row>
    <row r="821" spans="1:5" s="17" customFormat="1">
      <c r="A821" s="231"/>
      <c r="B821" s="231"/>
      <c r="D821" s="204"/>
      <c r="E821" s="204"/>
    </row>
    <row r="822" spans="1:5" s="17" customFormat="1">
      <c r="A822" s="231"/>
      <c r="B822" s="231"/>
      <c r="D822" s="204"/>
      <c r="E822" s="204"/>
    </row>
    <row r="823" spans="1:5" s="17" customFormat="1">
      <c r="A823" s="231"/>
      <c r="B823" s="231"/>
      <c r="D823" s="204"/>
      <c r="E823" s="204"/>
    </row>
    <row r="824" spans="1:5" s="17" customFormat="1">
      <c r="A824" s="231"/>
      <c r="B824" s="231"/>
      <c r="D824" s="204"/>
      <c r="E824" s="204"/>
    </row>
    <row r="825" spans="1:5" s="17" customFormat="1">
      <c r="A825" s="231"/>
      <c r="B825" s="231"/>
      <c r="D825" s="204"/>
      <c r="E825" s="204"/>
    </row>
    <row r="826" spans="1:5" s="17" customFormat="1">
      <c r="A826" s="231"/>
      <c r="B826" s="231"/>
      <c r="D826" s="204"/>
      <c r="E826" s="204"/>
    </row>
    <row r="827" spans="1:5" s="17" customFormat="1">
      <c r="A827" s="231"/>
      <c r="B827" s="231"/>
      <c r="D827" s="204"/>
      <c r="E827" s="204"/>
    </row>
    <row r="828" spans="1:5" s="17" customFormat="1">
      <c r="A828" s="231"/>
      <c r="B828" s="231"/>
      <c r="D828" s="204"/>
      <c r="E828" s="204"/>
    </row>
    <row r="829" spans="1:5" s="17" customFormat="1">
      <c r="A829" s="231"/>
      <c r="B829" s="231"/>
      <c r="D829" s="204"/>
      <c r="E829" s="204"/>
    </row>
    <row r="830" spans="1:5" s="17" customFormat="1">
      <c r="A830" s="231"/>
      <c r="B830" s="231"/>
      <c r="D830" s="204"/>
      <c r="E830" s="204"/>
    </row>
    <row r="831" spans="1:5" s="17" customFormat="1">
      <c r="A831" s="231"/>
      <c r="B831" s="231"/>
      <c r="D831" s="204"/>
      <c r="E831" s="204"/>
    </row>
    <row r="832" spans="1:5" s="17" customFormat="1">
      <c r="A832" s="231"/>
      <c r="B832" s="231"/>
      <c r="D832" s="204"/>
      <c r="E832" s="204"/>
    </row>
    <row r="833" spans="1:5" s="17" customFormat="1">
      <c r="A833" s="231"/>
      <c r="B833" s="231"/>
      <c r="D833" s="204"/>
      <c r="E833" s="204"/>
    </row>
    <row r="834" spans="1:5" s="17" customFormat="1">
      <c r="A834" s="231"/>
      <c r="B834" s="231"/>
      <c r="D834" s="204"/>
      <c r="E834" s="204"/>
    </row>
    <row r="835" spans="1:5" s="17" customFormat="1">
      <c r="A835" s="231"/>
      <c r="B835" s="231"/>
      <c r="D835" s="204"/>
      <c r="E835" s="204"/>
    </row>
    <row r="836" spans="1:5" s="17" customFormat="1">
      <c r="A836" s="231"/>
      <c r="B836" s="231"/>
      <c r="D836" s="204"/>
      <c r="E836" s="204"/>
    </row>
    <row r="837" spans="1:5" s="17" customFormat="1">
      <c r="A837" s="231"/>
      <c r="B837" s="231"/>
      <c r="D837" s="204"/>
      <c r="E837" s="204"/>
    </row>
    <row r="838" spans="1:5" s="17" customFormat="1">
      <c r="A838" s="231"/>
      <c r="B838" s="231"/>
      <c r="D838" s="204"/>
      <c r="E838" s="204"/>
    </row>
    <row r="839" spans="1:5" s="17" customFormat="1">
      <c r="A839" s="231"/>
      <c r="B839" s="231"/>
      <c r="D839" s="204"/>
      <c r="E839" s="204"/>
    </row>
    <row r="840" spans="1:5" s="17" customFormat="1">
      <c r="A840" s="231"/>
      <c r="B840" s="231"/>
      <c r="D840" s="204"/>
      <c r="E840" s="204"/>
    </row>
    <row r="841" spans="1:5" s="17" customFormat="1">
      <c r="A841" s="231"/>
      <c r="B841" s="231"/>
      <c r="D841" s="204"/>
      <c r="E841" s="204"/>
    </row>
    <row r="842" spans="1:5" s="17" customFormat="1">
      <c r="A842" s="231"/>
      <c r="B842" s="231"/>
      <c r="D842" s="204"/>
      <c r="E842" s="204"/>
    </row>
    <row r="843" spans="1:5" s="17" customFormat="1">
      <c r="A843" s="231"/>
      <c r="B843" s="231"/>
      <c r="D843" s="204"/>
      <c r="E843" s="204"/>
    </row>
    <row r="844" spans="1:5" s="17" customFormat="1">
      <c r="A844" s="231"/>
      <c r="B844" s="231"/>
      <c r="D844" s="204"/>
      <c r="E844" s="204"/>
    </row>
    <row r="845" spans="1:5" s="17" customFormat="1">
      <c r="A845" s="231"/>
      <c r="B845" s="231"/>
      <c r="D845" s="204"/>
      <c r="E845" s="204"/>
    </row>
    <row r="846" spans="1:5" s="17" customFormat="1">
      <c r="A846" s="231"/>
      <c r="B846" s="231"/>
      <c r="D846" s="204"/>
      <c r="E846" s="204"/>
    </row>
    <row r="847" spans="1:5" s="17" customFormat="1">
      <c r="A847" s="231"/>
      <c r="B847" s="231"/>
      <c r="D847" s="204"/>
      <c r="E847" s="204"/>
    </row>
    <row r="848" spans="1:5" s="17" customFormat="1">
      <c r="A848" s="231"/>
      <c r="B848" s="231"/>
      <c r="D848" s="204"/>
      <c r="E848" s="204"/>
    </row>
    <row r="849" spans="1:5" s="17" customFormat="1">
      <c r="A849" s="231"/>
      <c r="B849" s="231"/>
      <c r="D849" s="204"/>
      <c r="E849" s="204"/>
    </row>
    <row r="850" spans="1:5" s="17" customFormat="1">
      <c r="A850" s="231"/>
      <c r="B850" s="231"/>
      <c r="D850" s="204"/>
      <c r="E850" s="204"/>
    </row>
    <row r="851" spans="1:5" s="17" customFormat="1">
      <c r="A851" s="231"/>
      <c r="B851" s="231"/>
      <c r="D851" s="204"/>
      <c r="E851" s="204"/>
    </row>
    <row r="852" spans="1:5" s="17" customFormat="1">
      <c r="A852" s="231"/>
      <c r="B852" s="231"/>
      <c r="D852" s="204"/>
      <c r="E852" s="204"/>
    </row>
    <row r="853" spans="1:5" s="17" customFormat="1">
      <c r="A853" s="231"/>
      <c r="B853" s="231"/>
      <c r="D853" s="204"/>
      <c r="E853" s="204"/>
    </row>
    <row r="854" spans="1:5" s="17" customFormat="1">
      <c r="A854" s="231"/>
      <c r="B854" s="231"/>
      <c r="D854" s="204"/>
      <c r="E854" s="204"/>
    </row>
    <row r="855" spans="1:5" s="17" customFormat="1">
      <c r="A855" s="231"/>
      <c r="B855" s="231"/>
      <c r="D855" s="204"/>
      <c r="E855" s="204"/>
    </row>
    <row r="856" spans="1:5" s="17" customFormat="1">
      <c r="A856" s="231"/>
      <c r="B856" s="231"/>
      <c r="D856" s="204"/>
      <c r="E856" s="204"/>
    </row>
    <row r="857" spans="1:5" s="17" customFormat="1">
      <c r="A857" s="231"/>
      <c r="B857" s="231"/>
      <c r="D857" s="204"/>
      <c r="E857" s="204"/>
    </row>
    <row r="858" spans="1:5" s="17" customFormat="1">
      <c r="A858" s="231"/>
      <c r="B858" s="231"/>
      <c r="D858" s="204"/>
      <c r="E858" s="204"/>
    </row>
    <row r="859" spans="1:5" s="17" customFormat="1">
      <c r="A859" s="231"/>
      <c r="B859" s="231"/>
      <c r="D859" s="204"/>
      <c r="E859" s="204"/>
    </row>
    <row r="860" spans="1:5" s="17" customFormat="1">
      <c r="A860" s="231"/>
      <c r="B860" s="231"/>
      <c r="D860" s="204"/>
      <c r="E860" s="204"/>
    </row>
    <row r="861" spans="1:5" s="17" customFormat="1">
      <c r="A861" s="231"/>
      <c r="B861" s="231"/>
      <c r="D861" s="204"/>
      <c r="E861" s="204"/>
    </row>
    <row r="862" spans="1:5" s="17" customFormat="1">
      <c r="A862" s="231"/>
      <c r="B862" s="231"/>
      <c r="D862" s="204"/>
      <c r="E862" s="204"/>
    </row>
    <row r="863" spans="1:5" s="17" customFormat="1">
      <c r="A863" s="231"/>
      <c r="B863" s="231"/>
      <c r="D863" s="204"/>
      <c r="E863" s="204"/>
    </row>
    <row r="864" spans="1:5" s="17" customFormat="1">
      <c r="A864" s="231"/>
      <c r="B864" s="231"/>
      <c r="D864" s="204"/>
      <c r="E864" s="204"/>
    </row>
    <row r="865" spans="1:5" s="17" customFormat="1">
      <c r="A865" s="231"/>
      <c r="B865" s="231"/>
      <c r="D865" s="204"/>
      <c r="E865" s="204"/>
    </row>
    <row r="866" spans="1:5" s="17" customFormat="1">
      <c r="A866" s="231"/>
      <c r="B866" s="231"/>
      <c r="D866" s="204"/>
      <c r="E866" s="204"/>
    </row>
    <row r="867" spans="1:5" s="17" customFormat="1">
      <c r="A867" s="231"/>
      <c r="B867" s="231"/>
      <c r="D867" s="204"/>
      <c r="E867" s="204"/>
    </row>
    <row r="868" spans="1:5" s="17" customFormat="1">
      <c r="A868" s="231"/>
      <c r="B868" s="231"/>
      <c r="D868" s="204"/>
      <c r="E868" s="204"/>
    </row>
    <row r="869" spans="1:5" s="17" customFormat="1">
      <c r="A869" s="231"/>
      <c r="B869" s="231"/>
      <c r="D869" s="204"/>
      <c r="E869" s="204"/>
    </row>
    <row r="870" spans="1:5" s="17" customFormat="1">
      <c r="A870" s="231"/>
      <c r="B870" s="231"/>
      <c r="D870" s="204"/>
      <c r="E870" s="204"/>
    </row>
    <row r="871" spans="1:5" s="17" customFormat="1">
      <c r="A871" s="231"/>
      <c r="B871" s="231"/>
      <c r="D871" s="204"/>
      <c r="E871" s="204"/>
    </row>
    <row r="872" spans="1:5" s="17" customFormat="1">
      <c r="A872" s="231"/>
      <c r="B872" s="231"/>
      <c r="D872" s="204"/>
      <c r="E872" s="204"/>
    </row>
    <row r="873" spans="1:5" s="17" customFormat="1">
      <c r="A873" s="231"/>
      <c r="B873" s="231"/>
      <c r="D873" s="204"/>
      <c r="E873" s="204"/>
    </row>
    <row r="874" spans="1:5" s="17" customFormat="1">
      <c r="A874" s="231"/>
      <c r="B874" s="231"/>
      <c r="D874" s="204"/>
      <c r="E874" s="204"/>
    </row>
    <row r="875" spans="1:5" s="17" customFormat="1">
      <c r="A875" s="231"/>
      <c r="B875" s="231"/>
      <c r="D875" s="204"/>
      <c r="E875" s="204"/>
    </row>
    <row r="876" spans="1:5" s="17" customFormat="1">
      <c r="A876" s="231"/>
      <c r="B876" s="231"/>
      <c r="D876" s="204"/>
      <c r="E876" s="204"/>
    </row>
    <row r="877" spans="1:5" s="17" customFormat="1">
      <c r="A877" s="231"/>
      <c r="B877" s="231"/>
      <c r="D877" s="204"/>
      <c r="E877" s="204"/>
    </row>
    <row r="878" spans="1:5" s="17" customFormat="1">
      <c r="A878" s="231"/>
      <c r="B878" s="231"/>
      <c r="D878" s="204"/>
      <c r="E878" s="204"/>
    </row>
    <row r="879" spans="1:5" s="17" customFormat="1">
      <c r="A879" s="231"/>
      <c r="B879" s="231"/>
      <c r="D879" s="204"/>
      <c r="E879" s="204"/>
    </row>
    <row r="880" spans="1:5" s="17" customFormat="1">
      <c r="A880" s="231"/>
      <c r="B880" s="231"/>
      <c r="D880" s="204"/>
      <c r="E880" s="204"/>
    </row>
    <row r="881" spans="1:5" s="17" customFormat="1">
      <c r="A881" s="231"/>
      <c r="B881" s="231"/>
      <c r="D881" s="204"/>
      <c r="E881" s="204"/>
    </row>
    <row r="882" spans="1:5" s="17" customFormat="1">
      <c r="A882" s="231"/>
      <c r="B882" s="231"/>
      <c r="D882" s="204"/>
      <c r="E882" s="204"/>
    </row>
    <row r="883" spans="1:5" s="17" customFormat="1">
      <c r="A883" s="231"/>
      <c r="B883" s="231"/>
      <c r="D883" s="204"/>
      <c r="E883" s="204"/>
    </row>
    <row r="884" spans="1:5" s="17" customFormat="1">
      <c r="A884" s="231"/>
      <c r="B884" s="231"/>
      <c r="D884" s="204"/>
      <c r="E884" s="204"/>
    </row>
    <row r="885" spans="1:5" s="17" customFormat="1">
      <c r="A885" s="231"/>
      <c r="B885" s="231"/>
      <c r="D885" s="204"/>
      <c r="E885" s="204"/>
    </row>
    <row r="886" spans="1:5" s="17" customFormat="1">
      <c r="A886" s="231"/>
      <c r="B886" s="231"/>
      <c r="D886" s="204"/>
      <c r="E886" s="204"/>
    </row>
    <row r="887" spans="1:5" s="17" customFormat="1">
      <c r="A887" s="231"/>
      <c r="B887" s="231"/>
      <c r="D887" s="204"/>
      <c r="E887" s="204"/>
    </row>
    <row r="888" spans="1:5" s="17" customFormat="1">
      <c r="A888" s="231"/>
      <c r="B888" s="231"/>
      <c r="D888" s="204"/>
      <c r="E888" s="204"/>
    </row>
    <row r="889" spans="1:5" s="17" customFormat="1">
      <c r="A889" s="231"/>
      <c r="B889" s="231"/>
      <c r="D889" s="204"/>
      <c r="E889" s="204"/>
    </row>
    <row r="890" spans="1:5" s="17" customFormat="1">
      <c r="A890" s="231"/>
      <c r="B890" s="231"/>
      <c r="D890" s="204"/>
      <c r="E890" s="204"/>
    </row>
    <row r="891" spans="1:5" s="17" customFormat="1">
      <c r="A891" s="231"/>
      <c r="B891" s="231"/>
      <c r="D891" s="204"/>
      <c r="E891" s="204"/>
    </row>
    <row r="892" spans="1:5" s="17" customFormat="1">
      <c r="A892" s="231"/>
      <c r="B892" s="231"/>
      <c r="D892" s="204"/>
      <c r="E892" s="204"/>
    </row>
    <row r="893" spans="1:5" s="17" customFormat="1">
      <c r="A893" s="231"/>
      <c r="B893" s="231"/>
      <c r="D893" s="204"/>
      <c r="E893" s="204"/>
    </row>
    <row r="894" spans="1:5" s="17" customFormat="1">
      <c r="A894" s="231"/>
      <c r="B894" s="231"/>
      <c r="D894" s="204"/>
      <c r="E894" s="204"/>
    </row>
    <row r="895" spans="1:5" s="17" customFormat="1">
      <c r="A895" s="231"/>
      <c r="B895" s="231"/>
      <c r="D895" s="204"/>
      <c r="E895" s="204"/>
    </row>
    <row r="896" spans="1:5" s="17" customFormat="1">
      <c r="A896" s="231"/>
      <c r="B896" s="231"/>
      <c r="D896" s="204"/>
      <c r="E896" s="204"/>
    </row>
    <row r="897" spans="1:5" s="17" customFormat="1">
      <c r="A897" s="231"/>
      <c r="B897" s="231"/>
      <c r="D897" s="204"/>
      <c r="E897" s="204"/>
    </row>
    <row r="898" spans="1:5" s="17" customFormat="1">
      <c r="A898" s="231"/>
      <c r="B898" s="231"/>
      <c r="D898" s="204"/>
      <c r="E898" s="204"/>
    </row>
    <row r="899" spans="1:5" s="17" customFormat="1">
      <c r="A899" s="231"/>
      <c r="B899" s="231"/>
      <c r="D899" s="204"/>
      <c r="E899" s="204"/>
    </row>
    <row r="900" spans="1:5" s="17" customFormat="1">
      <c r="A900" s="231"/>
      <c r="B900" s="231"/>
      <c r="D900" s="204"/>
      <c r="E900" s="204"/>
    </row>
    <row r="901" spans="1:5" s="17" customFormat="1">
      <c r="A901" s="231"/>
      <c r="B901" s="231"/>
      <c r="D901" s="204"/>
      <c r="E901" s="204"/>
    </row>
    <row r="902" spans="1:5" s="17" customFormat="1">
      <c r="A902" s="231"/>
      <c r="B902" s="231"/>
      <c r="D902" s="204"/>
      <c r="E902" s="204"/>
    </row>
    <row r="903" spans="1:5" s="17" customFormat="1">
      <c r="A903" s="231"/>
      <c r="B903" s="231"/>
      <c r="D903" s="204"/>
      <c r="E903" s="204"/>
    </row>
    <row r="904" spans="1:5" s="17" customFormat="1">
      <c r="A904" s="231"/>
      <c r="B904" s="231"/>
      <c r="D904" s="204"/>
      <c r="E904" s="204"/>
    </row>
    <row r="905" spans="1:5" s="17" customFormat="1">
      <c r="A905" s="231"/>
      <c r="B905" s="231"/>
      <c r="D905" s="204"/>
      <c r="E905" s="204"/>
    </row>
    <row r="906" spans="1:5" s="17" customFormat="1">
      <c r="A906" s="231"/>
      <c r="B906" s="231"/>
      <c r="D906" s="204"/>
      <c r="E906" s="204"/>
    </row>
    <row r="907" spans="1:5" s="17" customFormat="1">
      <c r="A907" s="231"/>
      <c r="B907" s="231"/>
      <c r="D907" s="204"/>
      <c r="E907" s="204"/>
    </row>
    <row r="908" spans="1:5" s="17" customFormat="1">
      <c r="A908" s="231"/>
      <c r="B908" s="231"/>
      <c r="D908" s="204"/>
      <c r="E908" s="204"/>
    </row>
    <row r="909" spans="1:5" s="17" customFormat="1">
      <c r="A909" s="231"/>
      <c r="B909" s="231"/>
      <c r="D909" s="204"/>
      <c r="E909" s="204"/>
    </row>
    <row r="910" spans="1:5" s="17" customFormat="1">
      <c r="A910" s="231"/>
      <c r="B910" s="231"/>
      <c r="D910" s="204"/>
      <c r="E910" s="204"/>
    </row>
    <row r="911" spans="1:5" s="17" customFormat="1">
      <c r="A911" s="231"/>
      <c r="B911" s="231"/>
      <c r="D911" s="204"/>
      <c r="E911" s="204"/>
    </row>
    <row r="912" spans="1:5" s="17" customFormat="1">
      <c r="A912" s="231"/>
      <c r="B912" s="231"/>
      <c r="D912" s="204"/>
      <c r="E912" s="204"/>
    </row>
    <row r="913" spans="1:5" s="17" customFormat="1">
      <c r="A913" s="231"/>
      <c r="B913" s="231"/>
      <c r="D913" s="204"/>
      <c r="E913" s="204"/>
    </row>
    <row r="914" spans="1:5" s="17" customFormat="1">
      <c r="A914" s="231"/>
      <c r="B914" s="231"/>
      <c r="D914" s="204"/>
      <c r="E914" s="204"/>
    </row>
    <row r="915" spans="1:5" s="17" customFormat="1">
      <c r="A915" s="231"/>
      <c r="B915" s="231"/>
      <c r="D915" s="204"/>
      <c r="E915" s="204"/>
    </row>
    <row r="916" spans="1:5" s="17" customFormat="1">
      <c r="A916" s="231"/>
      <c r="B916" s="231"/>
      <c r="D916" s="204"/>
      <c r="E916" s="204"/>
    </row>
    <row r="917" spans="1:5" s="17" customFormat="1">
      <c r="A917" s="231"/>
      <c r="B917" s="231"/>
      <c r="D917" s="204"/>
      <c r="E917" s="204"/>
    </row>
    <row r="918" spans="1:5" s="17" customFormat="1">
      <c r="A918" s="231"/>
      <c r="B918" s="231"/>
      <c r="D918" s="204"/>
      <c r="E918" s="204"/>
    </row>
    <row r="919" spans="1:5" s="17" customFormat="1">
      <c r="A919" s="231"/>
      <c r="B919" s="231"/>
      <c r="D919" s="204"/>
      <c r="E919" s="204"/>
    </row>
    <row r="920" spans="1:5" s="17" customFormat="1">
      <c r="A920" s="231"/>
      <c r="B920" s="231"/>
      <c r="D920" s="204"/>
      <c r="E920" s="204"/>
    </row>
    <row r="921" spans="1:5" s="17" customFormat="1">
      <c r="A921" s="231"/>
      <c r="B921" s="231"/>
      <c r="D921" s="204"/>
      <c r="E921" s="204"/>
    </row>
    <row r="922" spans="1:5" s="17" customFormat="1">
      <c r="A922" s="231"/>
      <c r="B922" s="231"/>
      <c r="D922" s="204"/>
      <c r="E922" s="204"/>
    </row>
    <row r="923" spans="1:5" s="17" customFormat="1">
      <c r="A923" s="231"/>
      <c r="B923" s="231"/>
      <c r="D923" s="204"/>
      <c r="E923" s="204"/>
    </row>
    <row r="924" spans="1:5" s="17" customFormat="1">
      <c r="A924" s="231"/>
      <c r="B924" s="231"/>
      <c r="D924" s="204"/>
      <c r="E924" s="204"/>
    </row>
    <row r="925" spans="1:5" s="17" customFormat="1">
      <c r="A925" s="231"/>
      <c r="B925" s="231"/>
      <c r="D925" s="204"/>
      <c r="E925" s="204"/>
    </row>
    <row r="926" spans="1:5" s="17" customFormat="1">
      <c r="A926" s="231"/>
      <c r="B926" s="231"/>
      <c r="D926" s="204"/>
      <c r="E926" s="204"/>
    </row>
    <row r="927" spans="1:5" s="17" customFormat="1">
      <c r="A927" s="231"/>
      <c r="B927" s="231"/>
      <c r="D927" s="204"/>
      <c r="E927" s="204"/>
    </row>
    <row r="928" spans="1:5" s="17" customFormat="1">
      <c r="A928" s="231"/>
      <c r="B928" s="231"/>
      <c r="D928" s="204"/>
      <c r="E928" s="204"/>
    </row>
    <row r="929" spans="1:5" s="17" customFormat="1">
      <c r="A929" s="231"/>
      <c r="B929" s="231"/>
      <c r="D929" s="204"/>
      <c r="E929" s="204"/>
    </row>
    <row r="930" spans="1:5" s="17" customFormat="1">
      <c r="A930" s="231"/>
      <c r="B930" s="231"/>
      <c r="D930" s="204"/>
      <c r="E930" s="204"/>
    </row>
    <row r="931" spans="1:5" s="17" customFormat="1">
      <c r="A931" s="231"/>
      <c r="B931" s="231"/>
      <c r="D931" s="204"/>
      <c r="E931" s="204"/>
    </row>
    <row r="932" spans="1:5" s="17" customFormat="1">
      <c r="A932" s="231"/>
      <c r="B932" s="231"/>
      <c r="D932" s="204"/>
      <c r="E932" s="204"/>
    </row>
    <row r="933" spans="1:5" s="17" customFormat="1">
      <c r="A933" s="231"/>
      <c r="B933" s="231"/>
      <c r="D933" s="204"/>
      <c r="E933" s="204"/>
    </row>
    <row r="934" spans="1:5" s="17" customFormat="1">
      <c r="A934" s="231"/>
      <c r="B934" s="231"/>
      <c r="D934" s="204"/>
      <c r="E934" s="204"/>
    </row>
    <row r="935" spans="1:5" s="17" customFormat="1">
      <c r="A935" s="231"/>
      <c r="B935" s="231"/>
      <c r="D935" s="204"/>
      <c r="E935" s="204"/>
    </row>
    <row r="936" spans="1:5" s="17" customFormat="1">
      <c r="A936" s="231"/>
      <c r="B936" s="231"/>
      <c r="D936" s="204"/>
      <c r="E936" s="204"/>
    </row>
    <row r="937" spans="1:5" s="17" customFormat="1">
      <c r="A937" s="231"/>
      <c r="B937" s="231"/>
      <c r="D937" s="204"/>
      <c r="E937" s="204"/>
    </row>
    <row r="938" spans="1:5" s="17" customFormat="1">
      <c r="A938" s="231"/>
      <c r="B938" s="231"/>
      <c r="D938" s="204"/>
      <c r="E938" s="204"/>
    </row>
    <row r="939" spans="1:5" s="17" customFormat="1">
      <c r="A939" s="231"/>
      <c r="B939" s="231"/>
      <c r="D939" s="204"/>
      <c r="E939" s="204"/>
    </row>
    <row r="940" spans="1:5" s="17" customFormat="1">
      <c r="A940" s="231"/>
      <c r="B940" s="231"/>
      <c r="D940" s="204"/>
      <c r="E940" s="204"/>
    </row>
    <row r="941" spans="1:5" s="17" customFormat="1">
      <c r="A941" s="231"/>
      <c r="B941" s="231"/>
      <c r="D941" s="204"/>
      <c r="E941" s="204"/>
    </row>
    <row r="942" spans="1:5" s="17" customFormat="1">
      <c r="A942" s="231"/>
      <c r="B942" s="231"/>
      <c r="D942" s="204"/>
      <c r="E942" s="204"/>
    </row>
    <row r="943" spans="1:5" s="17" customFormat="1">
      <c r="A943" s="231"/>
      <c r="B943" s="231"/>
      <c r="D943" s="204"/>
      <c r="E943" s="204"/>
    </row>
    <row r="944" spans="1:5" s="17" customFormat="1">
      <c r="A944" s="231"/>
      <c r="B944" s="231"/>
      <c r="D944" s="204"/>
      <c r="E944" s="204"/>
    </row>
    <row r="945" spans="1:5" s="17" customFormat="1">
      <c r="A945" s="231"/>
      <c r="B945" s="231"/>
      <c r="D945" s="204"/>
      <c r="E945" s="204"/>
    </row>
    <row r="946" spans="1:5" s="17" customFormat="1">
      <c r="A946" s="231"/>
      <c r="B946" s="231"/>
      <c r="D946" s="204"/>
      <c r="E946" s="204"/>
    </row>
    <row r="947" spans="1:5" s="17" customFormat="1">
      <c r="A947" s="231"/>
      <c r="B947" s="231"/>
      <c r="D947" s="204"/>
      <c r="E947" s="204"/>
    </row>
    <row r="948" spans="1:5" s="17" customFormat="1">
      <c r="A948" s="231"/>
      <c r="B948" s="231"/>
      <c r="D948" s="204"/>
      <c r="E948" s="204"/>
    </row>
    <row r="949" spans="1:5" s="17" customFormat="1">
      <c r="A949" s="231"/>
      <c r="B949" s="231"/>
      <c r="D949" s="204"/>
      <c r="E949" s="204"/>
    </row>
    <row r="950" spans="1:5" s="17" customFormat="1">
      <c r="A950" s="231"/>
      <c r="B950" s="231"/>
      <c r="D950" s="204"/>
      <c r="E950" s="204"/>
    </row>
    <row r="951" spans="1:5" s="17" customFormat="1">
      <c r="A951" s="231"/>
      <c r="B951" s="231"/>
      <c r="D951" s="204"/>
      <c r="E951" s="204"/>
    </row>
    <row r="952" spans="1:5" s="17" customFormat="1">
      <c r="A952" s="231"/>
      <c r="B952" s="231"/>
      <c r="D952" s="204"/>
      <c r="E952" s="204"/>
    </row>
    <row r="953" spans="1:5" s="17" customFormat="1">
      <c r="A953" s="231"/>
      <c r="B953" s="231"/>
      <c r="D953" s="204"/>
      <c r="E953" s="204"/>
    </row>
    <row r="954" spans="1:5" s="17" customFormat="1">
      <c r="A954" s="231"/>
      <c r="B954" s="231"/>
      <c r="D954" s="204"/>
      <c r="E954" s="204"/>
    </row>
    <row r="955" spans="1:5" s="17" customFormat="1">
      <c r="A955" s="231"/>
      <c r="B955" s="231"/>
      <c r="D955" s="204"/>
      <c r="E955" s="204"/>
    </row>
    <row r="956" spans="1:5" s="17" customFormat="1">
      <c r="A956" s="231"/>
      <c r="B956" s="231"/>
      <c r="D956" s="204"/>
      <c r="E956" s="204"/>
    </row>
    <row r="957" spans="1:5" s="17" customFormat="1">
      <c r="A957" s="231"/>
      <c r="B957" s="231"/>
      <c r="D957" s="204"/>
      <c r="E957" s="204"/>
    </row>
    <row r="958" spans="1:5" s="17" customFormat="1">
      <c r="A958" s="231"/>
      <c r="B958" s="231"/>
      <c r="D958" s="204"/>
      <c r="E958" s="204"/>
    </row>
    <row r="959" spans="1:5" s="17" customFormat="1">
      <c r="A959" s="231"/>
      <c r="B959" s="231"/>
      <c r="D959" s="204"/>
      <c r="E959" s="204"/>
    </row>
    <row r="960" spans="1:5" s="17" customFormat="1">
      <c r="A960" s="231"/>
      <c r="B960" s="231"/>
      <c r="D960" s="204"/>
      <c r="E960" s="204"/>
    </row>
    <row r="961" spans="1:5" s="17" customFormat="1">
      <c r="A961" s="231"/>
      <c r="B961" s="231"/>
      <c r="D961" s="204"/>
      <c r="E961" s="204"/>
    </row>
    <row r="962" spans="1:5" s="17" customFormat="1">
      <c r="A962" s="231"/>
      <c r="B962" s="231"/>
      <c r="D962" s="204"/>
      <c r="E962" s="204"/>
    </row>
    <row r="963" spans="1:5" s="17" customFormat="1">
      <c r="A963" s="231"/>
      <c r="B963" s="231"/>
      <c r="D963" s="204"/>
      <c r="E963" s="204"/>
    </row>
    <row r="964" spans="1:5" s="17" customFormat="1">
      <c r="A964" s="231"/>
      <c r="B964" s="231"/>
      <c r="D964" s="204"/>
      <c r="E964" s="204"/>
    </row>
    <row r="965" spans="1:5" s="17" customFormat="1">
      <c r="A965" s="231"/>
      <c r="B965" s="231"/>
      <c r="D965" s="204"/>
      <c r="E965" s="204"/>
    </row>
    <row r="966" spans="1:5" s="17" customFormat="1">
      <c r="A966" s="231"/>
      <c r="B966" s="231"/>
      <c r="D966" s="204"/>
      <c r="E966" s="204"/>
    </row>
    <row r="967" spans="1:5" s="17" customFormat="1">
      <c r="A967" s="231"/>
      <c r="B967" s="231"/>
      <c r="D967" s="204"/>
      <c r="E967" s="204"/>
    </row>
    <row r="968" spans="1:5" s="17" customFormat="1">
      <c r="A968" s="231"/>
      <c r="B968" s="231"/>
      <c r="D968" s="204"/>
      <c r="E968" s="204"/>
    </row>
    <row r="969" spans="1:5" s="17" customFormat="1">
      <c r="A969" s="231"/>
      <c r="B969" s="231"/>
      <c r="D969" s="204"/>
      <c r="E969" s="204"/>
    </row>
    <row r="970" spans="1:5" s="17" customFormat="1">
      <c r="A970" s="231"/>
      <c r="B970" s="231"/>
      <c r="D970" s="204"/>
      <c r="E970" s="204"/>
    </row>
    <row r="971" spans="1:5" s="17" customFormat="1">
      <c r="A971" s="231"/>
      <c r="B971" s="231"/>
      <c r="D971" s="204"/>
      <c r="E971" s="204"/>
    </row>
    <row r="972" spans="1:5" s="17" customFormat="1">
      <c r="A972" s="231"/>
      <c r="B972" s="231"/>
      <c r="D972" s="204"/>
      <c r="E972" s="204"/>
    </row>
    <row r="973" spans="1:5" s="17" customFormat="1">
      <c r="A973" s="231"/>
      <c r="B973" s="231"/>
      <c r="D973" s="204"/>
      <c r="E973" s="204"/>
    </row>
    <row r="974" spans="1:5" s="17" customFormat="1">
      <c r="A974" s="231"/>
      <c r="B974" s="231"/>
      <c r="D974" s="204"/>
      <c r="E974" s="204"/>
    </row>
    <row r="975" spans="1:5" s="17" customFormat="1">
      <c r="A975" s="231"/>
      <c r="B975" s="231"/>
      <c r="D975" s="204"/>
      <c r="E975" s="204"/>
    </row>
    <row r="976" spans="1:5" s="17" customFormat="1">
      <c r="A976" s="231"/>
      <c r="B976" s="231"/>
      <c r="D976" s="204"/>
      <c r="E976" s="204"/>
    </row>
    <row r="977" spans="1:5" s="17" customFormat="1">
      <c r="A977" s="231"/>
      <c r="B977" s="231"/>
      <c r="D977" s="204"/>
      <c r="E977" s="204"/>
    </row>
    <row r="978" spans="1:5" s="17" customFormat="1">
      <c r="A978" s="231"/>
      <c r="B978" s="231"/>
      <c r="D978" s="204"/>
      <c r="E978" s="204"/>
    </row>
    <row r="979" spans="1:5" s="17" customFormat="1">
      <c r="A979" s="231"/>
      <c r="B979" s="231"/>
      <c r="D979" s="204"/>
      <c r="E979" s="204"/>
    </row>
    <row r="980" spans="1:5" s="17" customFormat="1">
      <c r="A980" s="231"/>
      <c r="B980" s="231"/>
      <c r="D980" s="204"/>
      <c r="E980" s="204"/>
    </row>
    <row r="981" spans="1:5" s="17" customFormat="1">
      <c r="A981" s="231"/>
      <c r="B981" s="231"/>
      <c r="D981" s="204"/>
      <c r="E981" s="204"/>
    </row>
    <row r="982" spans="1:5" s="17" customFormat="1">
      <c r="A982" s="231"/>
      <c r="B982" s="231"/>
      <c r="D982" s="204"/>
      <c r="E982" s="204"/>
    </row>
    <row r="983" spans="1:5" s="17" customFormat="1">
      <c r="A983" s="231"/>
      <c r="B983" s="231"/>
      <c r="D983" s="204"/>
      <c r="E983" s="204"/>
    </row>
    <row r="984" spans="1:5" s="17" customFormat="1">
      <c r="A984" s="231"/>
      <c r="B984" s="231"/>
      <c r="D984" s="204"/>
      <c r="E984" s="204"/>
    </row>
    <row r="985" spans="1:5" s="17" customFormat="1">
      <c r="A985" s="231"/>
      <c r="B985" s="231"/>
      <c r="D985" s="204"/>
      <c r="E985" s="204"/>
    </row>
    <row r="986" spans="1:5" s="17" customFormat="1">
      <c r="A986" s="231"/>
      <c r="B986" s="231"/>
      <c r="D986" s="204"/>
      <c r="E986" s="204"/>
    </row>
    <row r="987" spans="1:5" s="17" customFormat="1">
      <c r="A987" s="231"/>
      <c r="B987" s="231"/>
      <c r="D987" s="204"/>
      <c r="E987" s="204"/>
    </row>
    <row r="988" spans="1:5" s="17" customFormat="1">
      <c r="A988" s="231"/>
      <c r="B988" s="231"/>
      <c r="D988" s="204"/>
      <c r="E988" s="204"/>
    </row>
    <row r="989" spans="1:5" s="17" customFormat="1">
      <c r="A989" s="231"/>
      <c r="B989" s="231"/>
      <c r="D989" s="204"/>
      <c r="E989" s="204"/>
    </row>
    <row r="990" spans="1:5" s="17" customFormat="1">
      <c r="A990" s="231"/>
      <c r="B990" s="231"/>
      <c r="D990" s="204"/>
      <c r="E990" s="204"/>
    </row>
    <row r="991" spans="1:5" s="17" customFormat="1">
      <c r="A991" s="231"/>
      <c r="B991" s="231"/>
      <c r="D991" s="204"/>
      <c r="E991" s="204"/>
    </row>
    <row r="992" spans="1:5" s="17" customFormat="1">
      <c r="A992" s="231"/>
      <c r="B992" s="231"/>
      <c r="D992" s="204"/>
      <c r="E992" s="204"/>
    </row>
    <row r="993" spans="1:5" s="17" customFormat="1">
      <c r="A993" s="231"/>
      <c r="B993" s="231"/>
      <c r="D993" s="204"/>
      <c r="E993" s="204"/>
    </row>
    <row r="994" spans="1:5" s="17" customFormat="1">
      <c r="A994" s="231"/>
      <c r="B994" s="231"/>
      <c r="D994" s="204"/>
      <c r="E994" s="204"/>
    </row>
    <row r="995" spans="1:5" s="17" customFormat="1">
      <c r="A995" s="231"/>
      <c r="B995" s="231"/>
      <c r="D995" s="204"/>
      <c r="E995" s="204"/>
    </row>
    <row r="996" spans="1:5" s="17" customFormat="1">
      <c r="A996" s="231"/>
      <c r="B996" s="231"/>
      <c r="D996" s="204"/>
      <c r="E996" s="204"/>
    </row>
    <row r="997" spans="1:5" s="17" customFormat="1">
      <c r="A997" s="231"/>
      <c r="B997" s="231"/>
      <c r="D997" s="204"/>
      <c r="E997" s="204"/>
    </row>
    <row r="998" spans="1:5" s="17" customFormat="1">
      <c r="A998" s="231"/>
      <c r="B998" s="231"/>
      <c r="D998" s="204"/>
      <c r="E998" s="204"/>
    </row>
    <row r="999" spans="1:5" s="17" customFormat="1">
      <c r="A999" s="231"/>
      <c r="B999" s="231"/>
      <c r="D999" s="204"/>
      <c r="E999" s="204"/>
    </row>
    <row r="1000" spans="1:5" s="17" customFormat="1">
      <c r="A1000" s="231"/>
      <c r="B1000" s="231"/>
      <c r="D1000" s="204"/>
      <c r="E1000" s="204"/>
    </row>
    <row r="1001" spans="1:5" s="17" customFormat="1">
      <c r="A1001" s="231"/>
      <c r="B1001" s="231"/>
      <c r="D1001" s="204"/>
      <c r="E1001" s="204"/>
    </row>
    <row r="1002" spans="1:5" s="17" customFormat="1">
      <c r="A1002" s="231"/>
      <c r="B1002" s="231"/>
      <c r="D1002" s="204"/>
      <c r="E1002" s="204"/>
    </row>
    <row r="1003" spans="1:5" s="17" customFormat="1">
      <c r="A1003" s="231"/>
      <c r="B1003" s="231"/>
      <c r="D1003" s="204"/>
      <c r="E1003" s="204"/>
    </row>
    <row r="1004" spans="1:5" s="17" customFormat="1">
      <c r="A1004" s="231"/>
      <c r="B1004" s="231"/>
      <c r="D1004" s="204"/>
      <c r="E1004" s="204"/>
    </row>
    <row r="1005" spans="1:5" s="17" customFormat="1">
      <c r="A1005" s="231"/>
      <c r="B1005" s="231"/>
      <c r="D1005" s="204"/>
      <c r="E1005" s="204"/>
    </row>
    <row r="1006" spans="1:5" s="17" customFormat="1">
      <c r="A1006" s="231"/>
      <c r="B1006" s="231"/>
      <c r="D1006" s="204"/>
      <c r="E1006" s="204"/>
    </row>
    <row r="1007" spans="1:5" s="17" customFormat="1">
      <c r="A1007" s="231"/>
      <c r="B1007" s="231"/>
      <c r="D1007" s="204"/>
      <c r="E1007" s="204"/>
    </row>
    <row r="1008" spans="1:5" s="17" customFormat="1">
      <c r="A1008" s="231"/>
      <c r="B1008" s="231"/>
      <c r="D1008" s="204"/>
      <c r="E1008" s="204"/>
    </row>
    <row r="1009" spans="1:5" s="17" customFormat="1">
      <c r="A1009" s="231"/>
      <c r="B1009" s="231"/>
      <c r="D1009" s="204"/>
      <c r="E1009" s="204"/>
    </row>
    <row r="1010" spans="1:5" s="17" customFormat="1">
      <c r="A1010" s="231"/>
      <c r="B1010" s="231"/>
      <c r="D1010" s="204"/>
      <c r="E1010" s="204"/>
    </row>
    <row r="1011" spans="1:5" s="17" customFormat="1">
      <c r="A1011" s="231"/>
      <c r="B1011" s="231"/>
      <c r="D1011" s="204"/>
      <c r="E1011" s="204"/>
    </row>
    <row r="1012" spans="1:5" s="17" customFormat="1">
      <c r="A1012" s="231"/>
      <c r="B1012" s="231"/>
      <c r="D1012" s="204"/>
      <c r="E1012" s="204"/>
    </row>
    <row r="1013" spans="1:5" s="17" customFormat="1">
      <c r="A1013" s="231"/>
      <c r="B1013" s="231"/>
      <c r="D1013" s="204"/>
      <c r="E1013" s="204"/>
    </row>
    <row r="1014" spans="1:5" s="17" customFormat="1">
      <c r="A1014" s="231"/>
      <c r="B1014" s="231"/>
      <c r="D1014" s="204"/>
      <c r="E1014" s="204"/>
    </row>
    <row r="1015" spans="1:5" s="17" customFormat="1">
      <c r="A1015" s="231"/>
      <c r="B1015" s="231"/>
      <c r="D1015" s="204"/>
      <c r="E1015" s="204"/>
    </row>
    <row r="1016" spans="1:5" s="17" customFormat="1">
      <c r="A1016" s="231"/>
      <c r="B1016" s="231"/>
      <c r="D1016" s="204"/>
      <c r="E1016" s="204"/>
    </row>
    <row r="1017" spans="1:5" s="17" customFormat="1">
      <c r="A1017" s="231"/>
      <c r="B1017" s="231"/>
      <c r="D1017" s="204"/>
      <c r="E1017" s="204"/>
    </row>
    <row r="1018" spans="1:5" s="17" customFormat="1">
      <c r="A1018" s="231"/>
      <c r="B1018" s="231"/>
      <c r="D1018" s="204"/>
      <c r="E1018" s="204"/>
    </row>
    <row r="1019" spans="1:5" s="17" customFormat="1">
      <c r="A1019" s="231"/>
      <c r="B1019" s="231"/>
      <c r="D1019" s="204"/>
      <c r="E1019" s="204"/>
    </row>
    <row r="1020" spans="1:5" s="17" customFormat="1">
      <c r="A1020" s="231"/>
      <c r="B1020" s="231"/>
      <c r="D1020" s="204"/>
      <c r="E1020" s="204"/>
    </row>
    <row r="1021" spans="1:5" s="17" customFormat="1">
      <c r="A1021" s="231"/>
      <c r="B1021" s="231"/>
      <c r="D1021" s="204"/>
      <c r="E1021" s="204"/>
    </row>
    <row r="1022" spans="1:5" s="17" customFormat="1">
      <c r="A1022" s="231"/>
      <c r="B1022" s="231"/>
      <c r="D1022" s="204"/>
      <c r="E1022" s="204"/>
    </row>
    <row r="1023" spans="1:5" s="17" customFormat="1">
      <c r="A1023" s="231"/>
      <c r="B1023" s="231"/>
      <c r="D1023" s="204"/>
      <c r="E1023" s="204"/>
    </row>
    <row r="1024" spans="1:5" s="17" customFormat="1">
      <c r="A1024" s="231"/>
      <c r="B1024" s="231"/>
      <c r="D1024" s="204"/>
      <c r="E1024" s="204"/>
    </row>
    <row r="1025" spans="1:5" s="17" customFormat="1">
      <c r="A1025" s="231"/>
      <c r="B1025" s="231"/>
      <c r="D1025" s="204"/>
      <c r="E1025" s="204"/>
    </row>
    <row r="1026" spans="1:5" s="17" customFormat="1">
      <c r="A1026" s="231"/>
      <c r="B1026" s="231"/>
      <c r="D1026" s="204"/>
      <c r="E1026" s="204"/>
    </row>
    <row r="1027" spans="1:5" s="17" customFormat="1">
      <c r="A1027" s="231"/>
      <c r="B1027" s="231"/>
      <c r="D1027" s="204"/>
      <c r="E1027" s="204"/>
    </row>
    <row r="1028" spans="1:5" s="17" customFormat="1">
      <c r="A1028" s="231"/>
      <c r="B1028" s="231"/>
      <c r="D1028" s="204"/>
      <c r="E1028" s="204"/>
    </row>
    <row r="1029" spans="1:5" s="17" customFormat="1">
      <c r="A1029" s="231"/>
      <c r="B1029" s="231"/>
      <c r="D1029" s="204"/>
      <c r="E1029" s="204"/>
    </row>
    <row r="1030" spans="1:5" s="17" customFormat="1">
      <c r="A1030" s="231"/>
      <c r="B1030" s="231"/>
      <c r="D1030" s="204"/>
      <c r="E1030" s="204"/>
    </row>
    <row r="1031" spans="1:5" s="17" customFormat="1">
      <c r="A1031" s="231"/>
      <c r="B1031" s="231"/>
      <c r="D1031" s="204"/>
      <c r="E1031" s="204"/>
    </row>
    <row r="1032" spans="1:5" s="17" customFormat="1">
      <c r="A1032" s="231"/>
      <c r="B1032" s="231"/>
      <c r="D1032" s="204"/>
      <c r="E1032" s="204"/>
    </row>
    <row r="1033" spans="1:5" s="17" customFormat="1">
      <c r="A1033" s="231"/>
      <c r="B1033" s="231"/>
      <c r="D1033" s="204"/>
      <c r="E1033" s="204"/>
    </row>
    <row r="1034" spans="1:5" s="17" customFormat="1">
      <c r="A1034" s="231"/>
      <c r="B1034" s="231"/>
      <c r="D1034" s="204"/>
      <c r="E1034" s="204"/>
    </row>
    <row r="1035" spans="1:5" s="17" customFormat="1">
      <c r="A1035" s="231"/>
      <c r="B1035" s="231"/>
      <c r="D1035" s="204"/>
      <c r="E1035" s="204"/>
    </row>
    <row r="1036" spans="1:5" s="17" customFormat="1">
      <c r="A1036" s="231"/>
      <c r="B1036" s="231"/>
      <c r="D1036" s="204"/>
      <c r="E1036" s="204"/>
    </row>
    <row r="1037" spans="1:5" s="17" customFormat="1">
      <c r="A1037" s="231"/>
      <c r="B1037" s="231"/>
      <c r="D1037" s="204"/>
      <c r="E1037" s="204"/>
    </row>
    <row r="1038" spans="1:5" s="17" customFormat="1">
      <c r="A1038" s="231"/>
      <c r="B1038" s="231"/>
      <c r="D1038" s="204"/>
      <c r="E1038" s="204"/>
    </row>
    <row r="1039" spans="1:5" s="17" customFormat="1">
      <c r="A1039" s="231"/>
      <c r="B1039" s="231"/>
      <c r="D1039" s="204"/>
      <c r="E1039" s="204"/>
    </row>
    <row r="1040" spans="1:5" s="17" customFormat="1">
      <c r="A1040" s="231"/>
      <c r="B1040" s="231"/>
      <c r="D1040" s="204"/>
      <c r="E1040" s="204"/>
    </row>
    <row r="1041" spans="1:5" s="17" customFormat="1">
      <c r="A1041" s="231"/>
      <c r="B1041" s="231"/>
      <c r="D1041" s="204"/>
      <c r="E1041" s="204"/>
    </row>
    <row r="1042" spans="1:5" s="17" customFormat="1">
      <c r="A1042" s="231"/>
      <c r="B1042" s="231"/>
      <c r="D1042" s="204"/>
      <c r="E1042" s="204"/>
    </row>
    <row r="1043" spans="1:5" s="17" customFormat="1">
      <c r="A1043" s="231"/>
      <c r="B1043" s="231"/>
      <c r="D1043" s="204"/>
      <c r="E1043" s="204"/>
    </row>
    <row r="1044" spans="1:5" s="17" customFormat="1">
      <c r="A1044" s="231"/>
      <c r="B1044" s="231"/>
      <c r="D1044" s="204"/>
      <c r="E1044" s="204"/>
    </row>
    <row r="1045" spans="1:5" s="17" customFormat="1">
      <c r="A1045" s="231"/>
      <c r="B1045" s="231"/>
      <c r="D1045" s="204"/>
      <c r="E1045" s="204"/>
    </row>
    <row r="1046" spans="1:5" s="17" customFormat="1">
      <c r="A1046" s="231"/>
      <c r="B1046" s="231"/>
      <c r="D1046" s="204"/>
      <c r="E1046" s="204"/>
    </row>
    <row r="1047" spans="1:5" s="17" customFormat="1">
      <c r="A1047" s="231"/>
      <c r="B1047" s="231"/>
      <c r="D1047" s="204"/>
      <c r="E1047" s="204"/>
    </row>
    <row r="1048" spans="1:5" s="17" customFormat="1">
      <c r="A1048" s="231"/>
      <c r="B1048" s="231"/>
      <c r="D1048" s="204"/>
      <c r="E1048" s="204"/>
    </row>
    <row r="1049" spans="1:5" s="17" customFormat="1">
      <c r="A1049" s="231"/>
      <c r="B1049" s="231"/>
      <c r="D1049" s="204"/>
      <c r="E1049" s="204"/>
    </row>
    <row r="1050" spans="1:5" s="17" customFormat="1">
      <c r="A1050" s="231"/>
      <c r="B1050" s="231"/>
      <c r="D1050" s="204"/>
      <c r="E1050" s="204"/>
    </row>
    <row r="1051" spans="1:5" s="17" customFormat="1">
      <c r="A1051" s="231"/>
      <c r="B1051" s="231"/>
      <c r="D1051" s="204"/>
      <c r="E1051" s="204"/>
    </row>
    <row r="1052" spans="1:5" s="17" customFormat="1">
      <c r="A1052" s="231"/>
      <c r="B1052" s="231"/>
      <c r="D1052" s="204"/>
      <c r="E1052" s="204"/>
    </row>
    <row r="1053" spans="1:5" s="17" customFormat="1">
      <c r="A1053" s="231"/>
      <c r="B1053" s="231"/>
      <c r="D1053" s="204"/>
      <c r="E1053" s="204"/>
    </row>
    <row r="1054" spans="1:5" s="17" customFormat="1">
      <c r="A1054" s="231"/>
      <c r="B1054" s="231"/>
      <c r="D1054" s="204"/>
      <c r="E1054" s="204"/>
    </row>
    <row r="1055" spans="1:5" s="17" customFormat="1">
      <c r="A1055" s="231"/>
      <c r="B1055" s="231"/>
      <c r="D1055" s="204"/>
      <c r="E1055" s="204"/>
    </row>
    <row r="1056" spans="1:5" s="17" customFormat="1">
      <c r="A1056" s="231"/>
      <c r="B1056" s="231"/>
      <c r="D1056" s="204"/>
      <c r="E1056" s="204"/>
    </row>
    <row r="1057" spans="1:5" s="17" customFormat="1">
      <c r="A1057" s="231"/>
      <c r="B1057" s="231"/>
      <c r="D1057" s="204"/>
      <c r="E1057" s="204"/>
    </row>
    <row r="1058" spans="1:5" s="17" customFormat="1">
      <c r="A1058" s="231"/>
      <c r="B1058" s="231"/>
      <c r="D1058" s="204"/>
      <c r="E1058" s="204"/>
    </row>
    <row r="1059" spans="1:5" s="17" customFormat="1">
      <c r="A1059" s="231"/>
      <c r="B1059" s="231"/>
      <c r="D1059" s="204"/>
      <c r="E1059" s="204"/>
    </row>
    <row r="1060" spans="1:5" s="17" customFormat="1">
      <c r="A1060" s="231"/>
      <c r="B1060" s="231"/>
      <c r="D1060" s="204"/>
      <c r="E1060" s="204"/>
    </row>
    <row r="1061" spans="1:5" s="17" customFormat="1">
      <c r="A1061" s="231"/>
      <c r="B1061" s="231"/>
      <c r="D1061" s="204"/>
      <c r="E1061" s="204"/>
    </row>
    <row r="1062" spans="1:5" s="17" customFormat="1">
      <c r="A1062" s="231"/>
      <c r="B1062" s="231"/>
      <c r="D1062" s="204"/>
      <c r="E1062" s="204"/>
    </row>
    <row r="1063" spans="1:5" s="17" customFormat="1">
      <c r="A1063" s="231"/>
      <c r="B1063" s="231"/>
      <c r="D1063" s="204"/>
      <c r="E1063" s="204"/>
    </row>
    <row r="1064" spans="1:5" s="17" customFormat="1">
      <c r="A1064" s="231"/>
      <c r="B1064" s="231"/>
      <c r="D1064" s="204"/>
      <c r="E1064" s="204"/>
    </row>
    <row r="1065" spans="1:5" s="17" customFormat="1">
      <c r="A1065" s="231"/>
      <c r="B1065" s="231"/>
      <c r="D1065" s="204"/>
      <c r="E1065" s="204"/>
    </row>
    <row r="1066" spans="1:5" s="17" customFormat="1">
      <c r="A1066" s="231"/>
      <c r="B1066" s="231"/>
      <c r="D1066" s="204"/>
      <c r="E1066" s="204"/>
    </row>
    <row r="1067" spans="1:5" s="17" customFormat="1">
      <c r="A1067" s="231"/>
      <c r="B1067" s="231"/>
      <c r="D1067" s="204"/>
      <c r="E1067" s="204"/>
    </row>
    <row r="1068" spans="1:5" s="17" customFormat="1">
      <c r="A1068" s="231"/>
      <c r="B1068" s="231"/>
      <c r="D1068" s="204"/>
      <c r="E1068" s="204"/>
    </row>
    <row r="1069" spans="1:5" s="17" customFormat="1">
      <c r="A1069" s="231"/>
      <c r="B1069" s="231"/>
      <c r="D1069" s="204"/>
      <c r="E1069" s="204"/>
    </row>
    <row r="1070" spans="1:5" s="17" customFormat="1">
      <c r="A1070" s="231"/>
      <c r="B1070" s="231"/>
      <c r="D1070" s="204"/>
      <c r="E1070" s="204"/>
    </row>
    <row r="1071" spans="1:5" s="17" customFormat="1">
      <c r="A1071" s="231"/>
      <c r="B1071" s="231"/>
      <c r="D1071" s="204"/>
      <c r="E1071" s="204"/>
    </row>
    <row r="1072" spans="1:5" s="17" customFormat="1">
      <c r="A1072" s="231"/>
      <c r="B1072" s="231"/>
      <c r="D1072" s="204"/>
      <c r="E1072" s="204"/>
    </row>
    <row r="1073" spans="1:5" s="17" customFormat="1">
      <c r="A1073" s="231"/>
      <c r="B1073" s="231"/>
      <c r="D1073" s="204"/>
      <c r="E1073" s="204"/>
    </row>
    <row r="1074" spans="1:5" s="17" customFormat="1">
      <c r="A1074" s="231"/>
      <c r="B1074" s="231"/>
      <c r="D1074" s="204"/>
      <c r="E1074" s="204"/>
    </row>
    <row r="1075" spans="1:5" s="17" customFormat="1">
      <c r="A1075" s="231"/>
      <c r="B1075" s="231"/>
      <c r="D1075" s="204"/>
      <c r="E1075" s="204"/>
    </row>
    <row r="1076" spans="1:5" s="17" customFormat="1">
      <c r="A1076" s="231"/>
      <c r="B1076" s="231"/>
      <c r="D1076" s="204"/>
      <c r="E1076" s="204"/>
    </row>
    <row r="1077" spans="1:5" s="17" customFormat="1">
      <c r="A1077" s="231"/>
      <c r="B1077" s="231"/>
      <c r="D1077" s="204"/>
      <c r="E1077" s="204"/>
    </row>
    <row r="1078" spans="1:5" s="17" customFormat="1">
      <c r="A1078" s="231"/>
      <c r="B1078" s="231"/>
      <c r="D1078" s="204"/>
      <c r="E1078" s="204"/>
    </row>
    <row r="1079" spans="1:5" s="17" customFormat="1">
      <c r="A1079" s="231"/>
      <c r="B1079" s="231"/>
      <c r="D1079" s="204"/>
      <c r="E1079" s="204"/>
    </row>
    <row r="1080" spans="1:5" s="17" customFormat="1">
      <c r="A1080" s="231"/>
      <c r="B1080" s="231"/>
      <c r="D1080" s="204"/>
      <c r="E1080" s="204"/>
    </row>
    <row r="1081" spans="1:5" s="17" customFormat="1">
      <c r="A1081" s="231"/>
      <c r="B1081" s="231"/>
      <c r="D1081" s="204"/>
      <c r="E1081" s="204"/>
    </row>
    <row r="1082" spans="1:5" s="17" customFormat="1">
      <c r="A1082" s="231"/>
      <c r="B1082" s="231"/>
      <c r="D1082" s="204"/>
      <c r="E1082" s="204"/>
    </row>
    <row r="1083" spans="1:5" s="17" customFormat="1">
      <c r="A1083" s="231"/>
      <c r="B1083" s="231"/>
      <c r="D1083" s="204"/>
      <c r="E1083" s="204"/>
    </row>
    <row r="1084" spans="1:5" s="17" customFormat="1">
      <c r="A1084" s="231"/>
      <c r="B1084" s="231"/>
      <c r="D1084" s="204"/>
      <c r="E1084" s="204"/>
    </row>
    <row r="1085" spans="1:5" s="17" customFormat="1">
      <c r="A1085" s="231"/>
      <c r="B1085" s="231"/>
      <c r="D1085" s="204"/>
      <c r="E1085" s="204"/>
    </row>
    <row r="1086" spans="1:5" s="17" customFormat="1">
      <c r="A1086" s="231"/>
      <c r="B1086" s="231"/>
      <c r="D1086" s="204"/>
      <c r="E1086" s="204"/>
    </row>
    <row r="1087" spans="1:5" s="17" customFormat="1">
      <c r="A1087" s="231"/>
      <c r="B1087" s="231"/>
      <c r="D1087" s="204"/>
      <c r="E1087" s="204"/>
    </row>
    <row r="1088" spans="1:5" s="17" customFormat="1">
      <c r="A1088" s="231"/>
      <c r="B1088" s="231"/>
      <c r="D1088" s="204"/>
      <c r="E1088" s="204"/>
    </row>
    <row r="1089" spans="1:5" s="17" customFormat="1">
      <c r="A1089" s="231"/>
      <c r="B1089" s="231"/>
      <c r="D1089" s="204"/>
      <c r="E1089" s="204"/>
    </row>
    <row r="1090" spans="1:5" s="17" customFormat="1">
      <c r="A1090" s="231"/>
      <c r="B1090" s="231"/>
      <c r="D1090" s="204"/>
      <c r="E1090" s="204"/>
    </row>
    <row r="1091" spans="1:5" s="17" customFormat="1">
      <c r="A1091" s="231"/>
      <c r="B1091" s="231"/>
      <c r="D1091" s="204"/>
      <c r="E1091" s="204"/>
    </row>
    <row r="1092" spans="1:5" s="17" customFormat="1">
      <c r="A1092" s="231"/>
      <c r="B1092" s="231"/>
      <c r="D1092" s="204"/>
      <c r="E1092" s="204"/>
    </row>
    <row r="1093" spans="1:5" s="17" customFormat="1">
      <c r="A1093" s="231"/>
      <c r="B1093" s="231"/>
      <c r="D1093" s="204"/>
      <c r="E1093" s="204"/>
    </row>
    <row r="1094" spans="1:5" s="17" customFormat="1">
      <c r="A1094" s="231"/>
      <c r="B1094" s="231"/>
      <c r="D1094" s="204"/>
      <c r="E1094" s="204"/>
    </row>
    <row r="1095" spans="1:5" s="17" customFormat="1">
      <c r="A1095" s="231"/>
      <c r="B1095" s="231"/>
      <c r="D1095" s="204"/>
      <c r="E1095" s="204"/>
    </row>
    <row r="1096" spans="1:5" s="17" customFormat="1">
      <c r="A1096" s="231"/>
      <c r="B1096" s="231"/>
      <c r="D1096" s="204"/>
      <c r="E1096" s="204"/>
    </row>
    <row r="1097" spans="1:5" s="17" customFormat="1">
      <c r="A1097" s="231"/>
      <c r="B1097" s="231"/>
      <c r="D1097" s="204"/>
      <c r="E1097" s="204"/>
    </row>
    <row r="1098" spans="1:5" s="17" customFormat="1">
      <c r="A1098" s="231"/>
      <c r="B1098" s="231"/>
      <c r="D1098" s="204"/>
      <c r="E1098" s="204"/>
    </row>
    <row r="1099" spans="1:5" s="17" customFormat="1">
      <c r="A1099" s="231"/>
      <c r="B1099" s="231"/>
      <c r="D1099" s="204"/>
      <c r="E1099" s="204"/>
    </row>
    <row r="1100" spans="1:5" s="17" customFormat="1">
      <c r="A1100" s="231"/>
      <c r="B1100" s="231"/>
      <c r="D1100" s="204"/>
      <c r="E1100" s="204"/>
    </row>
    <row r="1101" spans="1:5" s="17" customFormat="1">
      <c r="A1101" s="231"/>
      <c r="B1101" s="231"/>
      <c r="D1101" s="204"/>
      <c r="E1101" s="204"/>
    </row>
    <row r="1102" spans="1:5" s="17" customFormat="1">
      <c r="A1102" s="231"/>
      <c r="B1102" s="231"/>
      <c r="D1102" s="204"/>
      <c r="E1102" s="204"/>
    </row>
    <row r="1103" spans="1:5" s="17" customFormat="1">
      <c r="A1103" s="231"/>
      <c r="B1103" s="231"/>
      <c r="D1103" s="204"/>
      <c r="E1103" s="204"/>
    </row>
    <row r="1104" spans="1:5" s="17" customFormat="1">
      <c r="A1104" s="231"/>
      <c r="B1104" s="231"/>
      <c r="D1104" s="204"/>
      <c r="E1104" s="204"/>
    </row>
    <row r="1105" spans="1:5" s="17" customFormat="1">
      <c r="A1105" s="231"/>
      <c r="B1105" s="231"/>
      <c r="D1105" s="204"/>
      <c r="E1105" s="204"/>
    </row>
    <row r="1106" spans="1:5" s="17" customFormat="1">
      <c r="A1106" s="231"/>
      <c r="B1106" s="231"/>
      <c r="D1106" s="204"/>
      <c r="E1106" s="204"/>
    </row>
    <row r="1107" spans="1:5" s="17" customFormat="1">
      <c r="A1107" s="231"/>
      <c r="B1107" s="231"/>
      <c r="D1107" s="204"/>
      <c r="E1107" s="204"/>
    </row>
    <row r="1108" spans="1:5" s="17" customFormat="1">
      <c r="A1108" s="231"/>
      <c r="B1108" s="231"/>
      <c r="D1108" s="204"/>
      <c r="E1108" s="204"/>
    </row>
    <row r="1109" spans="1:5" s="17" customFormat="1">
      <c r="A1109" s="231"/>
      <c r="B1109" s="231"/>
      <c r="D1109" s="204"/>
      <c r="E1109" s="204"/>
    </row>
    <row r="1110" spans="1:5" s="17" customFormat="1">
      <c r="A1110" s="231"/>
      <c r="B1110" s="231"/>
      <c r="D1110" s="204"/>
      <c r="E1110" s="204"/>
    </row>
    <row r="1111" spans="1:5" s="17" customFormat="1">
      <c r="A1111" s="231"/>
      <c r="B1111" s="231"/>
      <c r="D1111" s="204"/>
      <c r="E1111" s="204"/>
    </row>
    <row r="1112" spans="1:5" s="17" customFormat="1">
      <c r="A1112" s="231"/>
      <c r="B1112" s="231"/>
      <c r="D1112" s="204"/>
      <c r="E1112" s="204"/>
    </row>
    <row r="1113" spans="1:5" s="17" customFormat="1">
      <c r="A1113" s="231"/>
      <c r="B1113" s="231"/>
      <c r="D1113" s="204"/>
      <c r="E1113" s="204"/>
    </row>
    <row r="1114" spans="1:5" s="17" customFormat="1">
      <c r="A1114" s="231"/>
      <c r="B1114" s="231"/>
      <c r="D1114" s="204"/>
      <c r="E1114" s="204"/>
    </row>
    <row r="1115" spans="1:5" s="17" customFormat="1">
      <c r="A1115" s="231"/>
      <c r="B1115" s="231"/>
      <c r="D1115" s="204"/>
      <c r="E1115" s="204"/>
    </row>
    <row r="1116" spans="1:5" s="17" customFormat="1">
      <c r="A1116" s="231"/>
      <c r="B1116" s="231"/>
      <c r="D1116" s="204"/>
      <c r="E1116" s="204"/>
    </row>
    <row r="1117" spans="1:5" s="17" customFormat="1">
      <c r="A1117" s="231"/>
      <c r="B1117" s="231"/>
      <c r="D1117" s="204"/>
      <c r="E1117" s="204"/>
    </row>
    <row r="1118" spans="1:5" s="17" customFormat="1">
      <c r="A1118" s="231"/>
      <c r="B1118" s="231"/>
      <c r="D1118" s="204"/>
      <c r="E1118" s="204"/>
    </row>
    <row r="1119" spans="1:5" s="17" customFormat="1">
      <c r="A1119" s="231"/>
      <c r="B1119" s="231"/>
      <c r="D1119" s="204"/>
      <c r="E1119" s="204"/>
    </row>
    <row r="1120" spans="1:5" s="17" customFormat="1">
      <c r="A1120" s="231"/>
      <c r="B1120" s="231"/>
      <c r="D1120" s="204"/>
      <c r="E1120" s="204"/>
    </row>
    <row r="1121" spans="1:5" s="17" customFormat="1">
      <c r="A1121" s="231"/>
      <c r="B1121" s="231"/>
      <c r="D1121" s="204"/>
      <c r="E1121" s="204"/>
    </row>
    <row r="1122" spans="1:5" s="17" customFormat="1">
      <c r="A1122" s="231"/>
      <c r="B1122" s="231"/>
      <c r="D1122" s="204"/>
      <c r="E1122" s="204"/>
    </row>
    <row r="1123" spans="1:5" s="17" customFormat="1">
      <c r="A1123" s="231"/>
      <c r="B1123" s="231"/>
      <c r="D1123" s="204"/>
      <c r="E1123" s="204"/>
    </row>
    <row r="1124" spans="1:5" s="17" customFormat="1">
      <c r="A1124" s="231"/>
      <c r="B1124" s="231"/>
      <c r="D1124" s="204"/>
      <c r="E1124" s="204"/>
    </row>
    <row r="1125" spans="1:5" s="17" customFormat="1">
      <c r="A1125" s="231"/>
      <c r="B1125" s="231"/>
      <c r="D1125" s="204"/>
      <c r="E1125" s="204"/>
    </row>
    <row r="1126" spans="1:5" s="17" customFormat="1">
      <c r="A1126" s="231"/>
      <c r="B1126" s="231"/>
      <c r="D1126" s="204"/>
      <c r="E1126" s="204"/>
    </row>
    <row r="1127" spans="1:5" s="17" customFormat="1">
      <c r="A1127" s="231"/>
      <c r="B1127" s="231"/>
      <c r="D1127" s="204"/>
      <c r="E1127" s="204"/>
    </row>
    <row r="1128" spans="1:5" s="17" customFormat="1">
      <c r="A1128" s="231"/>
      <c r="B1128" s="231"/>
      <c r="D1128" s="204"/>
      <c r="E1128" s="204"/>
    </row>
    <row r="1129" spans="1:5" s="17" customFormat="1">
      <c r="A1129" s="231"/>
      <c r="B1129" s="231"/>
      <c r="D1129" s="204"/>
      <c r="E1129" s="204"/>
    </row>
    <row r="1130" spans="1:5" s="17" customFormat="1">
      <c r="A1130" s="231"/>
      <c r="B1130" s="231"/>
      <c r="D1130" s="204"/>
      <c r="E1130" s="204"/>
    </row>
    <row r="1131" spans="1:5" s="17" customFormat="1">
      <c r="A1131" s="231"/>
      <c r="B1131" s="231"/>
      <c r="D1131" s="204"/>
      <c r="E1131" s="204"/>
    </row>
    <row r="1132" spans="1:5" s="17" customFormat="1">
      <c r="A1132" s="231"/>
      <c r="B1132" s="231"/>
      <c r="D1132" s="204"/>
      <c r="E1132" s="204"/>
    </row>
    <row r="1133" spans="1:5" s="17" customFormat="1">
      <c r="A1133" s="231"/>
      <c r="B1133" s="231"/>
      <c r="D1133" s="204"/>
      <c r="E1133" s="204"/>
    </row>
    <row r="1134" spans="1:5" s="17" customFormat="1">
      <c r="A1134" s="231"/>
      <c r="B1134" s="231"/>
      <c r="D1134" s="204"/>
      <c r="E1134" s="204"/>
    </row>
    <row r="1135" spans="1:5" s="17" customFormat="1">
      <c r="A1135" s="231"/>
      <c r="B1135" s="231"/>
      <c r="D1135" s="204"/>
      <c r="E1135" s="204"/>
    </row>
    <row r="1136" spans="1:5" s="17" customFormat="1">
      <c r="A1136" s="231"/>
      <c r="B1136" s="231"/>
      <c r="D1136" s="204"/>
      <c r="E1136" s="204"/>
    </row>
    <row r="1137" spans="1:5" s="17" customFormat="1">
      <c r="A1137" s="231"/>
      <c r="B1137" s="231"/>
      <c r="D1137" s="204"/>
      <c r="E1137" s="204"/>
    </row>
    <row r="1138" spans="1:5" s="17" customFormat="1">
      <c r="A1138" s="231"/>
      <c r="B1138" s="231"/>
      <c r="D1138" s="204"/>
      <c r="E1138" s="204"/>
    </row>
    <row r="1139" spans="1:5" s="17" customFormat="1">
      <c r="A1139" s="231"/>
      <c r="B1139" s="231"/>
      <c r="D1139" s="204"/>
      <c r="E1139" s="204"/>
    </row>
    <row r="1140" spans="1:5" s="17" customFormat="1">
      <c r="A1140" s="231"/>
      <c r="B1140" s="231"/>
      <c r="D1140" s="204"/>
      <c r="E1140" s="204"/>
    </row>
    <row r="1141" spans="1:5" s="17" customFormat="1">
      <c r="A1141" s="231"/>
      <c r="B1141" s="231"/>
      <c r="D1141" s="204"/>
      <c r="E1141" s="204"/>
    </row>
    <row r="1142" spans="1:5" s="17" customFormat="1">
      <c r="A1142" s="231"/>
      <c r="B1142" s="231"/>
      <c r="D1142" s="204"/>
      <c r="E1142" s="204"/>
    </row>
    <row r="1143" spans="1:5" s="17" customFormat="1">
      <c r="A1143" s="231"/>
      <c r="B1143" s="231"/>
      <c r="D1143" s="204"/>
      <c r="E1143" s="204"/>
    </row>
    <row r="1144" spans="1:5" s="17" customFormat="1">
      <c r="A1144" s="231"/>
      <c r="B1144" s="231"/>
      <c r="D1144" s="204"/>
      <c r="E1144" s="204"/>
    </row>
    <row r="1145" spans="1:5" s="17" customFormat="1">
      <c r="A1145" s="231"/>
      <c r="B1145" s="231"/>
      <c r="D1145" s="204"/>
      <c r="E1145" s="204"/>
    </row>
    <row r="1146" spans="1:5" s="17" customFormat="1">
      <c r="A1146" s="231"/>
      <c r="B1146" s="231"/>
      <c r="D1146" s="204"/>
      <c r="E1146" s="204"/>
    </row>
    <row r="1147" spans="1:5" s="17" customFormat="1">
      <c r="A1147" s="231"/>
      <c r="B1147" s="231"/>
      <c r="D1147" s="204"/>
      <c r="E1147" s="204"/>
    </row>
    <row r="1148" spans="1:5" s="17" customFormat="1">
      <c r="A1148" s="231"/>
      <c r="B1148" s="231"/>
      <c r="D1148" s="204"/>
      <c r="E1148" s="204"/>
    </row>
    <row r="1149" spans="1:5" s="17" customFormat="1">
      <c r="A1149" s="231"/>
      <c r="B1149" s="231"/>
      <c r="D1149" s="204"/>
      <c r="E1149" s="204"/>
    </row>
    <row r="1150" spans="1:5" s="17" customFormat="1">
      <c r="A1150" s="231"/>
      <c r="B1150" s="231"/>
      <c r="D1150" s="204"/>
      <c r="E1150" s="204"/>
    </row>
    <row r="1151" spans="1:5" s="17" customFormat="1">
      <c r="A1151" s="231"/>
      <c r="B1151" s="231"/>
      <c r="D1151" s="204"/>
      <c r="E1151" s="204"/>
    </row>
    <row r="1152" spans="1:5" s="17" customFormat="1">
      <c r="A1152" s="231"/>
      <c r="B1152" s="231"/>
      <c r="D1152" s="204"/>
      <c r="E1152" s="204"/>
    </row>
    <row r="1153" spans="1:5" s="17" customFormat="1">
      <c r="A1153" s="231"/>
      <c r="B1153" s="231"/>
      <c r="D1153" s="204"/>
      <c r="E1153" s="204"/>
    </row>
    <row r="1154" spans="1:5" s="17" customFormat="1">
      <c r="A1154" s="231"/>
      <c r="B1154" s="231"/>
      <c r="D1154" s="204"/>
      <c r="E1154" s="204"/>
    </row>
    <row r="1155" spans="1:5" s="17" customFormat="1">
      <c r="A1155" s="231"/>
      <c r="B1155" s="231"/>
      <c r="D1155" s="204"/>
      <c r="E1155" s="204"/>
    </row>
    <row r="1156" spans="1:5" s="17" customFormat="1">
      <c r="A1156" s="231"/>
      <c r="B1156" s="231"/>
      <c r="D1156" s="204"/>
      <c r="E1156" s="204"/>
    </row>
    <row r="1157" spans="1:5" s="17" customFormat="1">
      <c r="A1157" s="231"/>
      <c r="B1157" s="231"/>
      <c r="D1157" s="204"/>
      <c r="E1157" s="204"/>
    </row>
    <row r="1158" spans="1:5" s="17" customFormat="1">
      <c r="A1158" s="231"/>
      <c r="B1158" s="231"/>
      <c r="D1158" s="204"/>
      <c r="E1158" s="204"/>
    </row>
    <row r="1159" spans="1:5" s="17" customFormat="1">
      <c r="A1159" s="231"/>
      <c r="B1159" s="231"/>
      <c r="D1159" s="204"/>
      <c r="E1159" s="204"/>
    </row>
    <row r="1160" spans="1:5" s="17" customFormat="1">
      <c r="A1160" s="231"/>
      <c r="B1160" s="231"/>
      <c r="D1160" s="204"/>
      <c r="E1160" s="204"/>
    </row>
    <row r="1161" spans="1:5" s="17" customFormat="1">
      <c r="A1161" s="231"/>
      <c r="B1161" s="231"/>
      <c r="D1161" s="204"/>
      <c r="E1161" s="204"/>
    </row>
    <row r="1162" spans="1:5" s="17" customFormat="1">
      <c r="A1162" s="231"/>
      <c r="B1162" s="231"/>
      <c r="D1162" s="204"/>
      <c r="E1162" s="204"/>
    </row>
    <row r="1163" spans="1:5" s="17" customFormat="1">
      <c r="A1163" s="231"/>
      <c r="B1163" s="231"/>
      <c r="D1163" s="204"/>
      <c r="E1163" s="204"/>
    </row>
    <row r="1164" spans="1:5" s="17" customFormat="1">
      <c r="A1164" s="231"/>
      <c r="B1164" s="231"/>
      <c r="D1164" s="204"/>
      <c r="E1164" s="204"/>
    </row>
    <row r="1165" spans="1:5" s="17" customFormat="1">
      <c r="A1165" s="231"/>
      <c r="B1165" s="231"/>
      <c r="D1165" s="204"/>
      <c r="E1165" s="204"/>
    </row>
    <row r="1166" spans="1:5" s="17" customFormat="1">
      <c r="A1166" s="231"/>
      <c r="B1166" s="231"/>
      <c r="D1166" s="204"/>
      <c r="E1166" s="204"/>
    </row>
    <row r="1167" spans="1:5" s="17" customFormat="1">
      <c r="A1167" s="231"/>
      <c r="B1167" s="231"/>
      <c r="D1167" s="204"/>
      <c r="E1167" s="204"/>
    </row>
    <row r="1168" spans="1:5" s="17" customFormat="1">
      <c r="A1168" s="231"/>
      <c r="B1168" s="231"/>
      <c r="D1168" s="204"/>
      <c r="E1168" s="204"/>
    </row>
    <row r="1169" spans="1:5" s="17" customFormat="1">
      <c r="A1169" s="231"/>
      <c r="B1169" s="231"/>
      <c r="D1169" s="204"/>
      <c r="E1169" s="204"/>
    </row>
    <row r="1170" spans="1:5" s="17" customFormat="1">
      <c r="A1170" s="231"/>
      <c r="B1170" s="231"/>
      <c r="D1170" s="204"/>
      <c r="E1170" s="204"/>
    </row>
    <row r="1171" spans="1:5" s="17" customFormat="1">
      <c r="A1171" s="231"/>
      <c r="B1171" s="231"/>
      <c r="D1171" s="204"/>
      <c r="E1171" s="204"/>
    </row>
    <row r="1172" spans="1:5" s="17" customFormat="1">
      <c r="A1172" s="231"/>
      <c r="B1172" s="231"/>
      <c r="D1172" s="204"/>
      <c r="E1172" s="204"/>
    </row>
    <row r="1173" spans="1:5" s="17" customFormat="1">
      <c r="A1173" s="231"/>
      <c r="B1173" s="231"/>
      <c r="D1173" s="204"/>
      <c r="E1173" s="204"/>
    </row>
    <row r="1174" spans="1:5" s="17" customFormat="1">
      <c r="A1174" s="231"/>
      <c r="B1174" s="231"/>
      <c r="D1174" s="204"/>
      <c r="E1174" s="204"/>
    </row>
    <row r="1175" spans="1:5" s="17" customFormat="1">
      <c r="A1175" s="231"/>
      <c r="B1175" s="231"/>
      <c r="D1175" s="204"/>
      <c r="E1175" s="204"/>
    </row>
    <row r="1176" spans="1:5" s="17" customFormat="1">
      <c r="A1176" s="231"/>
      <c r="B1176" s="231"/>
      <c r="D1176" s="204"/>
      <c r="E1176" s="204"/>
    </row>
    <row r="1177" spans="1:5" s="17" customFormat="1">
      <c r="A1177" s="231"/>
      <c r="B1177" s="231"/>
      <c r="D1177" s="204"/>
      <c r="E1177" s="204"/>
    </row>
    <row r="1178" spans="1:5" s="17" customFormat="1">
      <c r="A1178" s="231"/>
      <c r="B1178" s="231"/>
      <c r="D1178" s="204"/>
      <c r="E1178" s="204"/>
    </row>
    <row r="1179" spans="1:5" s="17" customFormat="1">
      <c r="A1179" s="231"/>
      <c r="B1179" s="231"/>
      <c r="D1179" s="204"/>
      <c r="E1179" s="204"/>
    </row>
    <row r="1180" spans="1:5" s="17" customFormat="1">
      <c r="A1180" s="231"/>
      <c r="B1180" s="231"/>
      <c r="D1180" s="204"/>
      <c r="E1180" s="204"/>
    </row>
    <row r="1181" spans="1:5" s="17" customFormat="1">
      <c r="A1181" s="231"/>
      <c r="B1181" s="231"/>
      <c r="D1181" s="204"/>
      <c r="E1181" s="204"/>
    </row>
    <row r="1182" spans="1:5" s="17" customFormat="1">
      <c r="A1182" s="231"/>
      <c r="B1182" s="231"/>
      <c r="D1182" s="204"/>
      <c r="E1182" s="204"/>
    </row>
    <row r="1183" spans="1:5" s="17" customFormat="1">
      <c r="A1183" s="231"/>
      <c r="B1183" s="231"/>
      <c r="D1183" s="204"/>
      <c r="E1183" s="204"/>
    </row>
    <row r="1184" spans="1:5" s="17" customFormat="1">
      <c r="A1184" s="231"/>
      <c r="B1184" s="231"/>
      <c r="D1184" s="204"/>
      <c r="E1184" s="204"/>
    </row>
    <row r="1185" spans="1:5" s="17" customFormat="1">
      <c r="A1185" s="231"/>
      <c r="B1185" s="231"/>
      <c r="D1185" s="204"/>
      <c r="E1185" s="204"/>
    </row>
    <row r="1186" spans="1:5" s="17" customFormat="1">
      <c r="A1186" s="231"/>
      <c r="B1186" s="231"/>
      <c r="D1186" s="204"/>
      <c r="E1186" s="204"/>
    </row>
    <row r="1187" spans="1:5" s="17" customFormat="1">
      <c r="A1187" s="231"/>
      <c r="B1187" s="231"/>
      <c r="D1187" s="204"/>
      <c r="E1187" s="204"/>
    </row>
    <row r="1188" spans="1:5" s="17" customFormat="1">
      <c r="A1188" s="231"/>
      <c r="B1188" s="231"/>
      <c r="D1188" s="204"/>
      <c r="E1188" s="204"/>
    </row>
    <row r="1189" spans="1:5" s="17" customFormat="1">
      <c r="A1189" s="231"/>
      <c r="B1189" s="231"/>
      <c r="D1189" s="204"/>
      <c r="E1189" s="204"/>
    </row>
    <row r="1190" spans="1:5" s="17" customFormat="1">
      <c r="A1190" s="231"/>
      <c r="B1190" s="231"/>
      <c r="D1190" s="204"/>
      <c r="E1190" s="204"/>
    </row>
    <row r="1191" spans="1:5" s="17" customFormat="1">
      <c r="A1191" s="231"/>
      <c r="B1191" s="231"/>
      <c r="D1191" s="204"/>
      <c r="E1191" s="204"/>
    </row>
    <row r="1192" spans="1:5" s="17" customFormat="1">
      <c r="A1192" s="231"/>
      <c r="B1192" s="231"/>
      <c r="D1192" s="204"/>
      <c r="E1192" s="204"/>
    </row>
    <row r="1193" spans="1:5" s="17" customFormat="1">
      <c r="A1193" s="231"/>
      <c r="B1193" s="231"/>
      <c r="D1193" s="204"/>
      <c r="E1193" s="204"/>
    </row>
    <row r="1194" spans="1:5" s="17" customFormat="1">
      <c r="A1194" s="231"/>
      <c r="B1194" s="231"/>
      <c r="D1194" s="204"/>
      <c r="E1194" s="204"/>
    </row>
    <row r="1195" spans="1:5" s="17" customFormat="1">
      <c r="A1195" s="231"/>
      <c r="B1195" s="231"/>
      <c r="D1195" s="204"/>
      <c r="E1195" s="204"/>
    </row>
    <row r="1196" spans="1:5" s="17" customFormat="1">
      <c r="A1196" s="231"/>
      <c r="B1196" s="231"/>
      <c r="D1196" s="204"/>
      <c r="E1196" s="204"/>
    </row>
    <row r="1197" spans="1:5" s="17" customFormat="1">
      <c r="A1197" s="231"/>
      <c r="B1197" s="231"/>
      <c r="D1197" s="204"/>
      <c r="E1197" s="204"/>
    </row>
    <row r="1198" spans="1:5" s="17" customFormat="1">
      <c r="A1198" s="231"/>
      <c r="B1198" s="231"/>
      <c r="D1198" s="204"/>
      <c r="E1198" s="204"/>
    </row>
    <row r="1199" spans="1:5" s="17" customFormat="1">
      <c r="A1199" s="231"/>
      <c r="B1199" s="231"/>
      <c r="D1199" s="204"/>
      <c r="E1199" s="204"/>
    </row>
    <row r="1200" spans="1:5" s="17" customFormat="1">
      <c r="A1200" s="231"/>
      <c r="B1200" s="231"/>
      <c r="D1200" s="204"/>
      <c r="E1200" s="204"/>
    </row>
    <row r="1201" spans="1:5" s="17" customFormat="1">
      <c r="A1201" s="231"/>
      <c r="B1201" s="231"/>
      <c r="D1201" s="204"/>
      <c r="E1201" s="204"/>
    </row>
    <row r="1202" spans="1:5" s="17" customFormat="1">
      <c r="A1202" s="231"/>
      <c r="B1202" s="231"/>
      <c r="D1202" s="204"/>
      <c r="E1202" s="204"/>
    </row>
    <row r="1203" spans="1:5" s="17" customFormat="1">
      <c r="A1203" s="231"/>
      <c r="B1203" s="231"/>
      <c r="D1203" s="204"/>
      <c r="E1203" s="204"/>
    </row>
    <row r="1204" spans="1:5" s="17" customFormat="1">
      <c r="A1204" s="231"/>
      <c r="B1204" s="231"/>
      <c r="D1204" s="204"/>
      <c r="E1204" s="204"/>
    </row>
    <row r="1205" spans="1:5" s="17" customFormat="1">
      <c r="A1205" s="231"/>
      <c r="B1205" s="231"/>
      <c r="D1205" s="204"/>
      <c r="E1205" s="204"/>
    </row>
    <row r="1206" spans="1:5" s="17" customFormat="1">
      <c r="A1206" s="231"/>
      <c r="B1206" s="231"/>
      <c r="D1206" s="204"/>
      <c r="E1206" s="204"/>
    </row>
    <row r="1207" spans="1:5" s="17" customFormat="1">
      <c r="A1207" s="231"/>
      <c r="B1207" s="231"/>
      <c r="D1207" s="204"/>
      <c r="E1207" s="204"/>
    </row>
    <row r="1208" spans="1:5" s="17" customFormat="1">
      <c r="A1208" s="231"/>
      <c r="B1208" s="231"/>
      <c r="D1208" s="204"/>
      <c r="E1208" s="204"/>
    </row>
    <row r="1209" spans="1:5" s="17" customFormat="1">
      <c r="A1209" s="231"/>
      <c r="B1209" s="231"/>
      <c r="D1209" s="204"/>
      <c r="E1209" s="204"/>
    </row>
    <row r="1210" spans="1:5" s="17" customFormat="1">
      <c r="A1210" s="231"/>
      <c r="B1210" s="231"/>
      <c r="D1210" s="204"/>
      <c r="E1210" s="204"/>
    </row>
    <row r="1211" spans="1:5" s="17" customFormat="1">
      <c r="A1211" s="231"/>
      <c r="B1211" s="231"/>
      <c r="D1211" s="204"/>
      <c r="E1211" s="204"/>
    </row>
    <row r="1212" spans="1:5" s="17" customFormat="1">
      <c r="A1212" s="231"/>
      <c r="B1212" s="231"/>
      <c r="D1212" s="204"/>
      <c r="E1212" s="204"/>
    </row>
    <row r="1213" spans="1:5" s="17" customFormat="1">
      <c r="A1213" s="231"/>
      <c r="B1213" s="231"/>
      <c r="D1213" s="204"/>
      <c r="E1213" s="204"/>
    </row>
    <row r="1214" spans="1:5" s="17" customFormat="1">
      <c r="A1214" s="231"/>
      <c r="B1214" s="231"/>
      <c r="D1214" s="204"/>
      <c r="E1214" s="204"/>
    </row>
    <row r="1215" spans="1:5" s="17" customFormat="1">
      <c r="A1215" s="231"/>
      <c r="B1215" s="231"/>
      <c r="D1215" s="204"/>
      <c r="E1215" s="204"/>
    </row>
    <row r="1216" spans="1:5" s="17" customFormat="1">
      <c r="A1216" s="231"/>
      <c r="B1216" s="231"/>
      <c r="D1216" s="204"/>
      <c r="E1216" s="204"/>
    </row>
    <row r="1217" spans="1:5" s="17" customFormat="1">
      <c r="A1217" s="231"/>
      <c r="B1217" s="231"/>
      <c r="D1217" s="204"/>
      <c r="E1217" s="204"/>
    </row>
    <row r="1218" spans="1:5" s="17" customFormat="1">
      <c r="A1218" s="231"/>
      <c r="B1218" s="231"/>
      <c r="D1218" s="204"/>
      <c r="E1218" s="204"/>
    </row>
    <row r="1219" spans="1:5" s="17" customFormat="1">
      <c r="A1219" s="231"/>
      <c r="B1219" s="231"/>
      <c r="D1219" s="204"/>
      <c r="E1219" s="204"/>
    </row>
    <row r="1220" spans="1:5" s="17" customFormat="1">
      <c r="A1220" s="231"/>
      <c r="B1220" s="231"/>
      <c r="D1220" s="204"/>
      <c r="E1220" s="204"/>
    </row>
    <row r="1221" spans="1:5" s="17" customFormat="1">
      <c r="A1221" s="231"/>
      <c r="B1221" s="231"/>
      <c r="D1221" s="204"/>
      <c r="E1221" s="204"/>
    </row>
    <row r="1222" spans="1:5" s="17" customFormat="1">
      <c r="A1222" s="231"/>
      <c r="B1222" s="231"/>
      <c r="D1222" s="204"/>
      <c r="E1222" s="204"/>
    </row>
    <row r="1223" spans="1:5" s="17" customFormat="1">
      <c r="A1223" s="231"/>
      <c r="B1223" s="231"/>
      <c r="D1223" s="204"/>
      <c r="E1223" s="204"/>
    </row>
    <row r="1224" spans="1:5" s="17" customFormat="1">
      <c r="A1224" s="231"/>
      <c r="B1224" s="231"/>
      <c r="D1224" s="204"/>
      <c r="E1224" s="204"/>
    </row>
    <row r="1225" spans="1:5" s="17" customFormat="1">
      <c r="A1225" s="231"/>
      <c r="B1225" s="231"/>
      <c r="D1225" s="204"/>
      <c r="E1225" s="204"/>
    </row>
    <row r="1226" spans="1:5" s="17" customFormat="1">
      <c r="A1226" s="231"/>
      <c r="B1226" s="231"/>
      <c r="D1226" s="204"/>
      <c r="E1226" s="204"/>
    </row>
    <row r="1227" spans="1:5" s="17" customFormat="1">
      <c r="A1227" s="231"/>
      <c r="B1227" s="231"/>
      <c r="D1227" s="204"/>
      <c r="E1227" s="204"/>
    </row>
    <row r="1228" spans="1:5" s="17" customFormat="1">
      <c r="A1228" s="231"/>
      <c r="B1228" s="231"/>
      <c r="D1228" s="204"/>
      <c r="E1228" s="204"/>
    </row>
    <row r="1229" spans="1:5" s="17" customFormat="1">
      <c r="A1229" s="231"/>
      <c r="B1229" s="231"/>
      <c r="D1229" s="204"/>
      <c r="E1229" s="204"/>
    </row>
    <row r="1230" spans="1:5" s="17" customFormat="1">
      <c r="A1230" s="231"/>
      <c r="B1230" s="231"/>
      <c r="D1230" s="204"/>
      <c r="E1230" s="204"/>
    </row>
    <row r="1231" spans="1:5" s="17" customFormat="1">
      <c r="A1231" s="231"/>
      <c r="B1231" s="231"/>
      <c r="D1231" s="204"/>
      <c r="E1231" s="204"/>
    </row>
    <row r="1232" spans="1:5" s="17" customFormat="1">
      <c r="A1232" s="231"/>
      <c r="B1232" s="231"/>
      <c r="D1232" s="204"/>
      <c r="E1232" s="204"/>
    </row>
    <row r="1233" spans="1:5" s="17" customFormat="1">
      <c r="A1233" s="231"/>
      <c r="B1233" s="231"/>
      <c r="D1233" s="204"/>
      <c r="E1233" s="204"/>
    </row>
    <row r="1234" spans="1:5" s="17" customFormat="1">
      <c r="A1234" s="231"/>
      <c r="B1234" s="231"/>
      <c r="D1234" s="204"/>
      <c r="E1234" s="204"/>
    </row>
    <row r="1235" spans="1:5" s="17" customFormat="1">
      <c r="A1235" s="231"/>
      <c r="B1235" s="231"/>
      <c r="D1235" s="204"/>
      <c r="E1235" s="204"/>
    </row>
    <row r="1236" spans="1:5" s="17" customFormat="1">
      <c r="A1236" s="231"/>
      <c r="B1236" s="231"/>
      <c r="D1236" s="204"/>
      <c r="E1236" s="204"/>
    </row>
    <row r="1237" spans="1:5" s="17" customFormat="1">
      <c r="A1237" s="231"/>
      <c r="B1237" s="231"/>
      <c r="D1237" s="204"/>
      <c r="E1237" s="204"/>
    </row>
    <row r="1238" spans="1:5" s="17" customFormat="1">
      <c r="A1238" s="231"/>
      <c r="B1238" s="231"/>
      <c r="D1238" s="204"/>
      <c r="E1238" s="204"/>
    </row>
    <row r="1239" spans="1:5" s="17" customFormat="1">
      <c r="A1239" s="231"/>
      <c r="B1239" s="231"/>
      <c r="D1239" s="204"/>
      <c r="E1239" s="204"/>
    </row>
    <row r="1240" spans="1:5" s="17" customFormat="1">
      <c r="A1240" s="231"/>
      <c r="B1240" s="231"/>
      <c r="D1240" s="204"/>
      <c r="E1240" s="204"/>
    </row>
    <row r="1241" spans="1:5" s="17" customFormat="1">
      <c r="A1241" s="231"/>
      <c r="B1241" s="231"/>
      <c r="D1241" s="204"/>
      <c r="E1241" s="204"/>
    </row>
    <row r="1242" spans="1:5" s="17" customFormat="1">
      <c r="A1242" s="231"/>
      <c r="B1242" s="231"/>
      <c r="D1242" s="204"/>
      <c r="E1242" s="204"/>
    </row>
    <row r="1243" spans="1:5" s="17" customFormat="1">
      <c r="A1243" s="231"/>
      <c r="B1243" s="231"/>
      <c r="D1243" s="204"/>
      <c r="E1243" s="204"/>
    </row>
    <row r="1244" spans="1:5" s="17" customFormat="1">
      <c r="A1244" s="231"/>
      <c r="B1244" s="231"/>
      <c r="D1244" s="204"/>
      <c r="E1244" s="204"/>
    </row>
    <row r="1245" spans="1:5" s="17" customFormat="1">
      <c r="A1245" s="231"/>
      <c r="B1245" s="231"/>
      <c r="D1245" s="204"/>
      <c r="E1245" s="204"/>
    </row>
    <row r="1246" spans="1:5" s="17" customFormat="1">
      <c r="A1246" s="231"/>
      <c r="B1246" s="231"/>
      <c r="D1246" s="204"/>
      <c r="E1246" s="204"/>
    </row>
    <row r="1247" spans="1:5" s="17" customFormat="1">
      <c r="A1247" s="231"/>
      <c r="B1247" s="231"/>
      <c r="D1247" s="204"/>
      <c r="E1247" s="204"/>
    </row>
    <row r="1248" spans="1:5" s="17" customFormat="1">
      <c r="A1248" s="231"/>
      <c r="B1248" s="231"/>
      <c r="D1248" s="204"/>
      <c r="E1248" s="204"/>
    </row>
    <row r="1249" spans="1:5" s="17" customFormat="1">
      <c r="A1249" s="231"/>
      <c r="B1249" s="231"/>
      <c r="D1249" s="204"/>
      <c r="E1249" s="204"/>
    </row>
    <row r="1250" spans="1:5" s="17" customFormat="1">
      <c r="A1250" s="231"/>
      <c r="B1250" s="231"/>
      <c r="D1250" s="204"/>
      <c r="E1250" s="204"/>
    </row>
    <row r="1251" spans="1:5" s="17" customFormat="1">
      <c r="A1251" s="231"/>
      <c r="B1251" s="231"/>
      <c r="D1251" s="204"/>
      <c r="E1251" s="204"/>
    </row>
    <row r="1252" spans="1:5" s="17" customFormat="1">
      <c r="A1252" s="231"/>
      <c r="B1252" s="231"/>
      <c r="D1252" s="204"/>
      <c r="E1252" s="204"/>
    </row>
    <row r="1253" spans="1:5" s="17" customFormat="1">
      <c r="A1253" s="231"/>
      <c r="B1253" s="231"/>
      <c r="D1253" s="204"/>
      <c r="E1253" s="204"/>
    </row>
    <row r="1254" spans="1:5" s="17" customFormat="1">
      <c r="A1254" s="231"/>
      <c r="B1254" s="231"/>
      <c r="D1254" s="204"/>
      <c r="E1254" s="204"/>
    </row>
    <row r="1255" spans="1:5" s="17" customFormat="1">
      <c r="A1255" s="231"/>
      <c r="B1255" s="231"/>
      <c r="D1255" s="204"/>
      <c r="E1255" s="204"/>
    </row>
    <row r="1256" spans="1:5" s="17" customFormat="1">
      <c r="A1256" s="231"/>
      <c r="B1256" s="231"/>
      <c r="D1256" s="204"/>
      <c r="E1256" s="204"/>
    </row>
    <row r="1257" spans="1:5" s="17" customFormat="1">
      <c r="A1257" s="231"/>
      <c r="B1257" s="231"/>
      <c r="D1257" s="204"/>
      <c r="E1257" s="204"/>
    </row>
    <row r="1258" spans="1:5" s="17" customFormat="1">
      <c r="A1258" s="231"/>
      <c r="B1258" s="231"/>
      <c r="D1258" s="204"/>
      <c r="E1258" s="204"/>
    </row>
    <row r="1259" spans="1:5" s="17" customFormat="1">
      <c r="A1259" s="231"/>
      <c r="B1259" s="231"/>
      <c r="D1259" s="204"/>
      <c r="E1259" s="204"/>
    </row>
    <row r="1260" spans="1:5" s="17" customFormat="1">
      <c r="A1260" s="231"/>
      <c r="B1260" s="231"/>
      <c r="D1260" s="204"/>
      <c r="E1260" s="204"/>
    </row>
    <row r="1261" spans="1:5" s="17" customFormat="1">
      <c r="A1261" s="231"/>
      <c r="B1261" s="231"/>
      <c r="D1261" s="204"/>
      <c r="E1261" s="204"/>
    </row>
    <row r="1262" spans="1:5" s="17" customFormat="1">
      <c r="A1262" s="231"/>
      <c r="B1262" s="231"/>
      <c r="D1262" s="204"/>
      <c r="E1262" s="204"/>
    </row>
    <row r="1263" spans="1:5" s="17" customFormat="1">
      <c r="A1263" s="231"/>
      <c r="B1263" s="231"/>
      <c r="D1263" s="204"/>
      <c r="E1263" s="204"/>
    </row>
    <row r="1264" spans="1:5" s="17" customFormat="1">
      <c r="A1264" s="231"/>
      <c r="B1264" s="231"/>
      <c r="D1264" s="204"/>
      <c r="E1264" s="204"/>
    </row>
    <row r="1265" spans="1:5" s="17" customFormat="1">
      <c r="A1265" s="231"/>
      <c r="B1265" s="231"/>
      <c r="D1265" s="204"/>
      <c r="E1265" s="204"/>
    </row>
    <row r="1266" spans="1:5" s="17" customFormat="1">
      <c r="A1266" s="231"/>
      <c r="B1266" s="231"/>
      <c r="D1266" s="204"/>
      <c r="E1266" s="204"/>
    </row>
    <row r="1267" spans="1:5" s="17" customFormat="1">
      <c r="A1267" s="231"/>
      <c r="B1267" s="231"/>
      <c r="D1267" s="204"/>
      <c r="E1267" s="204"/>
    </row>
    <row r="1268" spans="1:5" s="17" customFormat="1">
      <c r="A1268" s="231"/>
      <c r="B1268" s="231"/>
      <c r="D1268" s="204"/>
      <c r="E1268" s="204"/>
    </row>
    <row r="1269" spans="1:5" s="17" customFormat="1">
      <c r="A1269" s="231"/>
      <c r="B1269" s="231"/>
      <c r="D1269" s="204"/>
      <c r="E1269" s="204"/>
    </row>
    <row r="1270" spans="1:5" s="17" customFormat="1">
      <c r="A1270" s="231"/>
      <c r="B1270" s="231"/>
      <c r="D1270" s="204"/>
      <c r="E1270" s="204"/>
    </row>
    <row r="1271" spans="1:5" s="17" customFormat="1">
      <c r="A1271" s="231"/>
      <c r="B1271" s="231"/>
      <c r="D1271" s="204"/>
      <c r="E1271" s="204"/>
    </row>
    <row r="1272" spans="1:5" s="17" customFormat="1">
      <c r="A1272" s="231"/>
      <c r="B1272" s="231"/>
      <c r="D1272" s="204"/>
      <c r="E1272" s="204"/>
    </row>
    <row r="1273" spans="1:5" s="17" customFormat="1">
      <c r="A1273" s="231"/>
      <c r="B1273" s="231"/>
      <c r="D1273" s="204"/>
      <c r="E1273" s="204"/>
    </row>
    <row r="1274" spans="1:5" s="17" customFormat="1">
      <c r="A1274" s="231"/>
      <c r="B1274" s="231"/>
      <c r="D1274" s="204"/>
      <c r="E1274" s="204"/>
    </row>
    <row r="1275" spans="1:5" s="17" customFormat="1">
      <c r="A1275" s="231"/>
      <c r="B1275" s="231"/>
      <c r="D1275" s="204"/>
      <c r="E1275" s="204"/>
    </row>
    <row r="1276" spans="1:5" s="17" customFormat="1">
      <c r="A1276" s="231"/>
      <c r="B1276" s="231"/>
      <c r="D1276" s="204"/>
      <c r="E1276" s="204"/>
    </row>
    <row r="1277" spans="1:5" s="17" customFormat="1">
      <c r="A1277" s="231"/>
      <c r="B1277" s="231"/>
      <c r="D1277" s="204"/>
      <c r="E1277" s="204"/>
    </row>
    <row r="1278" spans="1:5" s="17" customFormat="1">
      <c r="A1278" s="231"/>
      <c r="B1278" s="231"/>
      <c r="D1278" s="204"/>
      <c r="E1278" s="204"/>
    </row>
    <row r="1279" spans="1:5" s="17" customFormat="1">
      <c r="A1279" s="231"/>
      <c r="B1279" s="231"/>
      <c r="D1279" s="204"/>
      <c r="E1279" s="204"/>
    </row>
    <row r="1280" spans="1:5" s="17" customFormat="1">
      <c r="A1280" s="231"/>
      <c r="B1280" s="231"/>
      <c r="D1280" s="204"/>
      <c r="E1280" s="204"/>
    </row>
    <row r="1281" spans="1:5" s="17" customFormat="1">
      <c r="A1281" s="231"/>
      <c r="B1281" s="231"/>
      <c r="D1281" s="204"/>
      <c r="E1281" s="204"/>
    </row>
    <row r="1282" spans="1:5" s="17" customFormat="1">
      <c r="A1282" s="231"/>
      <c r="B1282" s="231"/>
      <c r="D1282" s="204"/>
      <c r="E1282" s="204"/>
    </row>
    <row r="1283" spans="1:5" s="17" customFormat="1">
      <c r="A1283" s="231"/>
      <c r="B1283" s="231"/>
      <c r="D1283" s="204"/>
      <c r="E1283" s="204"/>
    </row>
    <row r="1284" spans="1:5" s="17" customFormat="1">
      <c r="A1284" s="231"/>
      <c r="B1284" s="231"/>
      <c r="D1284" s="204"/>
      <c r="E1284" s="204"/>
    </row>
    <row r="1285" spans="1:5" s="17" customFormat="1">
      <c r="A1285" s="231"/>
      <c r="B1285" s="231"/>
      <c r="D1285" s="204"/>
      <c r="E1285" s="204"/>
    </row>
    <row r="1286" spans="1:5" s="17" customFormat="1">
      <c r="A1286" s="231"/>
      <c r="B1286" s="231"/>
      <c r="D1286" s="204"/>
      <c r="E1286" s="204"/>
    </row>
    <row r="1287" spans="1:5" s="17" customFormat="1">
      <c r="A1287" s="231"/>
      <c r="B1287" s="231"/>
      <c r="D1287" s="204"/>
      <c r="E1287" s="204"/>
    </row>
    <row r="1288" spans="1:5" s="17" customFormat="1">
      <c r="A1288" s="231"/>
      <c r="B1288" s="231"/>
      <c r="D1288" s="204"/>
      <c r="E1288" s="204"/>
    </row>
    <row r="1289" spans="1:5" s="17" customFormat="1">
      <c r="A1289" s="231"/>
      <c r="B1289" s="231"/>
      <c r="D1289" s="204"/>
      <c r="E1289" s="204"/>
    </row>
    <row r="1290" spans="1:5" s="17" customFormat="1">
      <c r="A1290" s="231"/>
      <c r="B1290" s="231"/>
      <c r="D1290" s="204"/>
      <c r="E1290" s="204"/>
    </row>
    <row r="1291" spans="1:5" s="17" customFormat="1">
      <c r="A1291" s="231"/>
      <c r="B1291" s="231"/>
      <c r="D1291" s="204"/>
      <c r="E1291" s="204"/>
    </row>
    <row r="1292" spans="1:5" s="17" customFormat="1">
      <c r="A1292" s="231"/>
      <c r="B1292" s="231"/>
      <c r="D1292" s="204"/>
      <c r="E1292" s="204"/>
    </row>
    <row r="1293" spans="1:5" s="17" customFormat="1">
      <c r="A1293" s="231"/>
      <c r="B1293" s="231"/>
      <c r="D1293" s="204"/>
      <c r="E1293" s="204"/>
    </row>
    <row r="1294" spans="1:5" s="17" customFormat="1">
      <c r="A1294" s="231"/>
      <c r="B1294" s="231"/>
      <c r="D1294" s="204"/>
      <c r="E1294" s="204"/>
    </row>
    <row r="1295" spans="1:5" s="17" customFormat="1">
      <c r="A1295" s="231"/>
      <c r="B1295" s="231"/>
      <c r="D1295" s="204"/>
      <c r="E1295" s="204"/>
    </row>
    <row r="1296" spans="1:5" s="17" customFormat="1">
      <c r="A1296" s="231"/>
      <c r="B1296" s="231"/>
      <c r="D1296" s="204"/>
      <c r="E1296" s="204"/>
    </row>
    <row r="1297" spans="1:5" s="17" customFormat="1">
      <c r="A1297" s="231"/>
      <c r="B1297" s="231"/>
      <c r="D1297" s="204"/>
      <c r="E1297" s="204"/>
    </row>
    <row r="1298" spans="1:5" s="17" customFormat="1">
      <c r="A1298" s="231"/>
      <c r="B1298" s="231"/>
      <c r="D1298" s="204"/>
      <c r="E1298" s="204"/>
    </row>
    <row r="1299" spans="1:5" s="17" customFormat="1">
      <c r="A1299" s="231"/>
      <c r="B1299" s="231"/>
      <c r="D1299" s="204"/>
      <c r="E1299" s="204"/>
    </row>
    <row r="1300" spans="1:5" s="17" customFormat="1">
      <c r="A1300" s="231"/>
      <c r="B1300" s="231"/>
      <c r="D1300" s="204"/>
      <c r="E1300" s="204"/>
    </row>
    <row r="1301" spans="1:5" s="17" customFormat="1">
      <c r="A1301" s="231"/>
      <c r="B1301" s="231"/>
      <c r="D1301" s="204"/>
      <c r="E1301" s="204"/>
    </row>
    <row r="1302" spans="1:5" s="17" customFormat="1">
      <c r="A1302" s="231"/>
      <c r="B1302" s="231"/>
      <c r="D1302" s="204"/>
      <c r="E1302" s="204"/>
    </row>
    <row r="1303" spans="1:5" s="17" customFormat="1">
      <c r="A1303" s="231"/>
      <c r="B1303" s="231"/>
      <c r="D1303" s="204"/>
      <c r="E1303" s="204"/>
    </row>
    <row r="1304" spans="1:5" s="17" customFormat="1">
      <c r="A1304" s="231"/>
      <c r="B1304" s="231"/>
      <c r="D1304" s="204"/>
      <c r="E1304" s="204"/>
    </row>
    <row r="1305" spans="1:5" s="17" customFormat="1">
      <c r="A1305" s="231"/>
      <c r="B1305" s="231"/>
      <c r="D1305" s="204"/>
      <c r="E1305" s="204"/>
    </row>
    <row r="1306" spans="1:5" s="17" customFormat="1">
      <c r="A1306" s="231"/>
      <c r="B1306" s="231"/>
      <c r="D1306" s="204"/>
      <c r="E1306" s="204"/>
    </row>
    <row r="1307" spans="1:5" s="17" customFormat="1">
      <c r="A1307" s="231"/>
      <c r="B1307" s="231"/>
      <c r="D1307" s="204"/>
      <c r="E1307" s="204"/>
    </row>
    <row r="1308" spans="1:5" s="17" customFormat="1">
      <c r="A1308" s="231"/>
      <c r="B1308" s="231"/>
      <c r="D1308" s="204"/>
      <c r="E1308" s="204"/>
    </row>
    <row r="1309" spans="1:5" s="17" customFormat="1">
      <c r="A1309" s="231"/>
      <c r="B1309" s="231"/>
      <c r="D1309" s="204"/>
      <c r="E1309" s="204"/>
    </row>
    <row r="1310" spans="1:5" s="17" customFormat="1">
      <c r="A1310" s="231"/>
      <c r="B1310" s="231"/>
      <c r="D1310" s="204"/>
      <c r="E1310" s="204"/>
    </row>
    <row r="1311" spans="1:5" s="17" customFormat="1">
      <c r="A1311" s="231"/>
      <c r="B1311" s="231"/>
      <c r="D1311" s="204"/>
      <c r="E1311" s="204"/>
    </row>
    <row r="1312" spans="1:5" s="17" customFormat="1">
      <c r="A1312" s="231"/>
      <c r="B1312" s="231"/>
      <c r="D1312" s="204"/>
      <c r="E1312" s="204"/>
    </row>
    <row r="1313" spans="1:5" s="17" customFormat="1">
      <c r="A1313" s="231"/>
      <c r="B1313" s="231"/>
      <c r="D1313" s="204"/>
      <c r="E1313" s="204"/>
    </row>
    <row r="1314" spans="1:5" s="17" customFormat="1">
      <c r="A1314" s="231"/>
      <c r="B1314" s="231"/>
      <c r="D1314" s="204"/>
      <c r="E1314" s="204"/>
    </row>
    <row r="1315" spans="1:5" s="17" customFormat="1">
      <c r="A1315" s="231"/>
      <c r="B1315" s="231"/>
      <c r="D1315" s="204"/>
      <c r="E1315" s="204"/>
    </row>
    <row r="1316" spans="1:5" s="17" customFormat="1">
      <c r="A1316" s="231"/>
      <c r="B1316" s="231"/>
      <c r="D1316" s="204"/>
      <c r="E1316" s="204"/>
    </row>
    <row r="1317" spans="1:5" s="17" customFormat="1">
      <c r="A1317" s="231"/>
      <c r="B1317" s="231"/>
      <c r="D1317" s="204"/>
      <c r="E1317" s="204"/>
    </row>
    <row r="1318" spans="1:5" s="17" customFormat="1">
      <c r="A1318" s="231"/>
      <c r="B1318" s="231"/>
      <c r="D1318" s="204"/>
      <c r="E1318" s="204"/>
    </row>
    <row r="1319" spans="1:5" s="17" customFormat="1">
      <c r="A1319" s="231"/>
      <c r="B1319" s="231"/>
      <c r="D1319" s="204"/>
      <c r="E1319" s="204"/>
    </row>
    <row r="1320" spans="1:5" s="17" customFormat="1">
      <c r="A1320" s="231"/>
      <c r="B1320" s="231"/>
      <c r="D1320" s="204"/>
      <c r="E1320" s="204"/>
    </row>
    <row r="1321" spans="1:5" s="17" customFormat="1">
      <c r="A1321" s="231"/>
      <c r="B1321" s="231"/>
      <c r="D1321" s="204"/>
      <c r="E1321" s="204"/>
    </row>
    <row r="1322" spans="1:5" s="17" customFormat="1">
      <c r="A1322" s="231"/>
      <c r="B1322" s="231"/>
      <c r="D1322" s="204"/>
      <c r="E1322" s="204"/>
    </row>
    <row r="1323" spans="1:5" s="17" customFormat="1">
      <c r="A1323" s="231"/>
      <c r="B1323" s="231"/>
      <c r="D1323" s="204"/>
      <c r="E1323" s="204"/>
    </row>
    <row r="1324" spans="1:5" s="17" customFormat="1">
      <c r="A1324" s="231"/>
      <c r="B1324" s="231"/>
      <c r="D1324" s="204"/>
      <c r="E1324" s="204"/>
    </row>
    <row r="1325" spans="1:5" s="17" customFormat="1">
      <c r="A1325" s="231"/>
      <c r="B1325" s="231"/>
      <c r="D1325" s="204"/>
      <c r="E1325" s="204"/>
    </row>
    <row r="1326" spans="1:5" s="17" customFormat="1">
      <c r="A1326" s="231"/>
      <c r="B1326" s="231"/>
      <c r="D1326" s="204"/>
      <c r="E1326" s="204"/>
    </row>
    <row r="1327" spans="1:5" s="17" customFormat="1">
      <c r="A1327" s="231"/>
      <c r="B1327" s="231"/>
      <c r="D1327" s="204"/>
      <c r="E1327" s="204"/>
    </row>
    <row r="1328" spans="1:5" s="17" customFormat="1">
      <c r="A1328" s="231"/>
      <c r="B1328" s="231"/>
      <c r="D1328" s="204"/>
      <c r="E1328" s="204"/>
    </row>
    <row r="1329" spans="1:5" s="17" customFormat="1">
      <c r="A1329" s="231"/>
      <c r="B1329" s="231"/>
      <c r="D1329" s="204"/>
      <c r="E1329" s="204"/>
    </row>
    <row r="1330" spans="1:5" s="17" customFormat="1">
      <c r="A1330" s="231"/>
      <c r="B1330" s="231"/>
      <c r="D1330" s="204"/>
      <c r="E1330" s="204"/>
    </row>
    <row r="1331" spans="1:5" s="17" customFormat="1">
      <c r="A1331" s="231"/>
      <c r="B1331" s="231"/>
      <c r="D1331" s="204"/>
      <c r="E1331" s="204"/>
    </row>
    <row r="1332" spans="1:5" s="17" customFormat="1">
      <c r="A1332" s="231"/>
      <c r="B1332" s="231"/>
      <c r="D1332" s="204"/>
      <c r="E1332" s="204"/>
    </row>
    <row r="1333" spans="1:5" s="17" customFormat="1">
      <c r="A1333" s="231"/>
      <c r="B1333" s="231"/>
      <c r="D1333" s="204"/>
      <c r="E1333" s="204"/>
    </row>
    <row r="1334" spans="1:5" s="17" customFormat="1">
      <c r="A1334" s="231"/>
      <c r="B1334" s="231"/>
      <c r="D1334" s="204"/>
      <c r="E1334" s="204"/>
    </row>
    <row r="1335" spans="1:5" s="17" customFormat="1">
      <c r="A1335" s="231"/>
      <c r="B1335" s="231"/>
      <c r="D1335" s="204"/>
      <c r="E1335" s="204"/>
    </row>
    <row r="1336" spans="1:5" s="17" customFormat="1">
      <c r="A1336" s="231"/>
      <c r="B1336" s="231"/>
      <c r="D1336" s="204"/>
      <c r="E1336" s="204"/>
    </row>
    <row r="1337" spans="1:5" s="17" customFormat="1">
      <c r="A1337" s="231"/>
      <c r="B1337" s="231"/>
      <c r="D1337" s="204"/>
      <c r="E1337" s="204"/>
    </row>
    <row r="1338" spans="1:5" s="17" customFormat="1">
      <c r="A1338" s="231"/>
      <c r="B1338" s="231"/>
      <c r="D1338" s="204"/>
      <c r="E1338" s="204"/>
    </row>
    <row r="1339" spans="1:5" s="17" customFormat="1">
      <c r="A1339" s="231"/>
      <c r="B1339" s="231"/>
      <c r="D1339" s="204"/>
      <c r="E1339" s="204"/>
    </row>
    <row r="1340" spans="1:5" s="17" customFormat="1">
      <c r="A1340" s="231"/>
      <c r="B1340" s="231"/>
      <c r="D1340" s="204"/>
      <c r="E1340" s="204"/>
    </row>
    <row r="1341" spans="1:5" s="17" customFormat="1">
      <c r="A1341" s="231"/>
      <c r="B1341" s="231"/>
      <c r="D1341" s="204"/>
      <c r="E1341" s="204"/>
    </row>
    <row r="1342" spans="1:5" s="17" customFormat="1">
      <c r="A1342" s="231"/>
      <c r="B1342" s="231"/>
      <c r="D1342" s="204"/>
      <c r="E1342" s="204"/>
    </row>
    <row r="1343" spans="1:5" s="17" customFormat="1">
      <c r="A1343" s="231"/>
      <c r="B1343" s="231"/>
      <c r="D1343" s="204"/>
      <c r="E1343" s="204"/>
    </row>
    <row r="1344" spans="1:5" s="17" customFormat="1">
      <c r="A1344" s="231"/>
      <c r="B1344" s="231"/>
      <c r="D1344" s="204"/>
      <c r="E1344" s="204"/>
    </row>
    <row r="1345" spans="1:5" s="17" customFormat="1">
      <c r="A1345" s="231"/>
      <c r="B1345" s="231"/>
      <c r="D1345" s="204"/>
      <c r="E1345" s="204"/>
    </row>
    <row r="1346" spans="1:5" s="17" customFormat="1">
      <c r="A1346" s="231"/>
      <c r="B1346" s="231"/>
      <c r="D1346" s="204"/>
      <c r="E1346" s="204"/>
    </row>
    <row r="1347" spans="1:5" s="17" customFormat="1">
      <c r="A1347" s="231"/>
      <c r="B1347" s="231"/>
      <c r="D1347" s="204"/>
      <c r="E1347" s="204"/>
    </row>
    <row r="1348" spans="1:5" s="17" customFormat="1">
      <c r="A1348" s="231"/>
      <c r="B1348" s="231"/>
      <c r="D1348" s="204"/>
      <c r="E1348" s="204"/>
    </row>
    <row r="1349" spans="1:5" s="17" customFormat="1">
      <c r="A1349" s="231"/>
      <c r="B1349" s="231"/>
      <c r="D1349" s="204"/>
      <c r="E1349" s="204"/>
    </row>
    <row r="1350" spans="1:5" s="17" customFormat="1">
      <c r="A1350" s="231"/>
      <c r="B1350" s="231"/>
      <c r="D1350" s="204"/>
      <c r="E1350" s="204"/>
    </row>
    <row r="1351" spans="1:5" s="17" customFormat="1">
      <c r="A1351" s="231"/>
      <c r="B1351" s="231"/>
      <c r="D1351" s="204"/>
      <c r="E1351" s="204"/>
    </row>
    <row r="1352" spans="1:5" s="17" customFormat="1">
      <c r="A1352" s="231"/>
      <c r="B1352" s="231"/>
      <c r="D1352" s="204"/>
      <c r="E1352" s="204"/>
    </row>
    <row r="1353" spans="1:5" s="17" customFormat="1">
      <c r="A1353" s="231"/>
      <c r="B1353" s="231"/>
      <c r="D1353" s="204"/>
      <c r="E1353" s="204"/>
    </row>
    <row r="1354" spans="1:5" s="17" customFormat="1">
      <c r="A1354" s="231"/>
      <c r="B1354" s="231"/>
      <c r="D1354" s="204"/>
      <c r="E1354" s="204"/>
    </row>
    <row r="1355" spans="1:5" s="17" customFormat="1">
      <c r="A1355" s="231"/>
      <c r="B1355" s="231"/>
      <c r="D1355" s="204"/>
      <c r="E1355" s="204"/>
    </row>
    <row r="1356" spans="1:5" s="17" customFormat="1">
      <c r="A1356" s="231"/>
      <c r="B1356" s="231"/>
      <c r="D1356" s="204"/>
      <c r="E1356" s="204"/>
    </row>
    <row r="1357" spans="1:5" s="17" customFormat="1">
      <c r="A1357" s="231"/>
      <c r="B1357" s="231"/>
      <c r="D1357" s="204"/>
      <c r="E1357" s="204"/>
    </row>
    <row r="1358" spans="1:5" s="17" customFormat="1">
      <c r="A1358" s="231"/>
      <c r="B1358" s="231"/>
      <c r="D1358" s="204"/>
      <c r="E1358" s="204"/>
    </row>
    <row r="1359" spans="1:5" s="17" customFormat="1">
      <c r="A1359" s="231"/>
      <c r="B1359" s="231"/>
      <c r="D1359" s="204"/>
      <c r="E1359" s="204"/>
    </row>
    <row r="1360" spans="1:5" s="17" customFormat="1">
      <c r="A1360" s="231"/>
      <c r="B1360" s="231"/>
      <c r="D1360" s="204"/>
      <c r="E1360" s="204"/>
    </row>
    <row r="1361" spans="1:5" s="17" customFormat="1">
      <c r="A1361" s="231"/>
      <c r="B1361" s="231"/>
      <c r="D1361" s="204"/>
      <c r="E1361" s="204"/>
    </row>
    <row r="1362" spans="1:5" s="17" customFormat="1">
      <c r="A1362" s="231"/>
      <c r="B1362" s="231"/>
      <c r="D1362" s="204"/>
      <c r="E1362" s="204"/>
    </row>
    <row r="1363" spans="1:5" s="17" customFormat="1">
      <c r="A1363" s="231"/>
      <c r="B1363" s="231"/>
      <c r="D1363" s="204"/>
      <c r="E1363" s="204"/>
    </row>
    <row r="1364" spans="1:5" s="17" customFormat="1">
      <c r="A1364" s="231"/>
      <c r="B1364" s="231"/>
      <c r="D1364" s="204"/>
      <c r="E1364" s="204"/>
    </row>
    <row r="1365" spans="1:5" s="17" customFormat="1">
      <c r="A1365" s="231"/>
      <c r="B1365" s="231"/>
      <c r="D1365" s="204"/>
      <c r="E1365" s="204"/>
    </row>
    <row r="1366" spans="1:5" s="17" customFormat="1">
      <c r="A1366" s="231"/>
      <c r="B1366" s="231"/>
      <c r="D1366" s="204"/>
      <c r="E1366" s="204"/>
    </row>
    <row r="1367" spans="1:5" s="17" customFormat="1">
      <c r="A1367" s="231"/>
      <c r="B1367" s="231"/>
      <c r="D1367" s="204"/>
      <c r="E1367" s="204"/>
    </row>
    <row r="1368" spans="1:5" s="17" customFormat="1">
      <c r="A1368" s="231"/>
      <c r="B1368" s="231"/>
      <c r="D1368" s="204"/>
      <c r="E1368" s="204"/>
    </row>
    <row r="1369" spans="1:5" s="17" customFormat="1">
      <c r="A1369" s="231"/>
      <c r="B1369" s="231"/>
      <c r="D1369" s="204"/>
      <c r="E1369" s="204"/>
    </row>
    <row r="1370" spans="1:5" s="17" customFormat="1">
      <c r="A1370" s="231"/>
      <c r="B1370" s="231"/>
      <c r="D1370" s="204"/>
      <c r="E1370" s="204"/>
    </row>
    <row r="1371" spans="1:5" s="17" customFormat="1">
      <c r="A1371" s="231"/>
      <c r="B1371" s="231"/>
      <c r="D1371" s="204"/>
      <c r="E1371" s="204"/>
    </row>
    <row r="1372" spans="1:5" s="17" customFormat="1">
      <c r="A1372" s="231"/>
      <c r="B1372" s="231"/>
      <c r="D1372" s="204"/>
      <c r="E1372" s="204"/>
    </row>
    <row r="1373" spans="1:5" s="17" customFormat="1">
      <c r="A1373" s="231"/>
      <c r="B1373" s="231"/>
      <c r="D1373" s="204"/>
      <c r="E1373" s="204"/>
    </row>
    <row r="1374" spans="1:5" s="17" customFormat="1">
      <c r="A1374" s="231"/>
      <c r="B1374" s="231"/>
      <c r="D1374" s="204"/>
      <c r="E1374" s="204"/>
    </row>
    <row r="1375" spans="1:5" s="17" customFormat="1">
      <c r="A1375" s="231"/>
      <c r="B1375" s="231"/>
      <c r="D1375" s="204"/>
      <c r="E1375" s="204"/>
    </row>
    <row r="1376" spans="1:5" s="17" customFormat="1">
      <c r="A1376" s="231"/>
      <c r="B1376" s="231"/>
      <c r="D1376" s="204"/>
      <c r="E1376" s="204"/>
    </row>
    <row r="1377" spans="1:5" s="17" customFormat="1">
      <c r="A1377" s="231"/>
      <c r="B1377" s="231"/>
      <c r="D1377" s="204"/>
      <c r="E1377" s="204"/>
    </row>
    <row r="1378" spans="1:5" s="17" customFormat="1">
      <c r="A1378" s="231"/>
      <c r="B1378" s="231"/>
      <c r="D1378" s="204"/>
      <c r="E1378" s="204"/>
    </row>
    <row r="1379" spans="1:5" s="17" customFormat="1">
      <c r="A1379" s="231"/>
      <c r="B1379" s="231"/>
      <c r="D1379" s="204"/>
      <c r="E1379" s="204"/>
    </row>
    <row r="1380" spans="1:5" s="17" customFormat="1">
      <c r="A1380" s="231"/>
      <c r="B1380" s="231"/>
      <c r="D1380" s="204"/>
      <c r="E1380" s="204"/>
    </row>
    <row r="1381" spans="1:5" s="17" customFormat="1">
      <c r="A1381" s="231"/>
      <c r="B1381" s="231"/>
      <c r="D1381" s="204"/>
      <c r="E1381" s="204"/>
    </row>
    <row r="1382" spans="1:5" s="17" customFormat="1">
      <c r="A1382" s="231"/>
      <c r="B1382" s="231"/>
      <c r="D1382" s="204"/>
      <c r="E1382" s="204"/>
    </row>
    <row r="1383" spans="1:5" s="17" customFormat="1">
      <c r="A1383" s="231"/>
      <c r="B1383" s="231"/>
      <c r="D1383" s="204"/>
      <c r="E1383" s="204"/>
    </row>
    <row r="1384" spans="1:5" s="17" customFormat="1">
      <c r="A1384" s="231"/>
      <c r="B1384" s="231"/>
      <c r="D1384" s="204"/>
      <c r="E1384" s="204"/>
    </row>
    <row r="1385" spans="1:5" s="17" customFormat="1">
      <c r="A1385" s="231"/>
      <c r="B1385" s="231"/>
      <c r="D1385" s="204"/>
      <c r="E1385" s="204"/>
    </row>
    <row r="1386" spans="1:5" s="17" customFormat="1">
      <c r="A1386" s="231"/>
      <c r="B1386" s="231"/>
      <c r="D1386" s="204"/>
      <c r="E1386" s="204"/>
    </row>
    <row r="1387" spans="1:5" s="17" customFormat="1">
      <c r="A1387" s="231"/>
      <c r="B1387" s="231"/>
      <c r="D1387" s="204"/>
      <c r="E1387" s="204"/>
    </row>
    <row r="1388" spans="1:5" s="17" customFormat="1">
      <c r="A1388" s="231"/>
      <c r="B1388" s="231"/>
      <c r="D1388" s="204"/>
      <c r="E1388" s="204"/>
    </row>
    <row r="1389" spans="1:5" s="17" customFormat="1">
      <c r="A1389" s="231"/>
      <c r="B1389" s="231"/>
      <c r="D1389" s="204"/>
      <c r="E1389" s="204"/>
    </row>
    <row r="1390" spans="1:5" s="17" customFormat="1">
      <c r="A1390" s="231"/>
      <c r="B1390" s="231"/>
      <c r="D1390" s="204"/>
      <c r="E1390" s="204"/>
    </row>
    <row r="1391" spans="1:5" s="17" customFormat="1">
      <c r="A1391" s="231"/>
      <c r="B1391" s="231"/>
      <c r="D1391" s="204"/>
      <c r="E1391" s="204"/>
    </row>
    <row r="1392" spans="1:5" s="17" customFormat="1">
      <c r="A1392" s="231"/>
      <c r="B1392" s="231"/>
      <c r="D1392" s="204"/>
      <c r="E1392" s="204"/>
    </row>
    <row r="1393" spans="1:5" s="17" customFormat="1">
      <c r="A1393" s="231"/>
      <c r="B1393" s="231"/>
      <c r="D1393" s="204"/>
      <c r="E1393" s="204"/>
    </row>
    <row r="1394" spans="1:5" s="17" customFormat="1">
      <c r="A1394" s="231"/>
      <c r="B1394" s="231"/>
      <c r="D1394" s="204"/>
      <c r="E1394" s="204"/>
    </row>
    <row r="1395" spans="1:5" s="17" customFormat="1">
      <c r="A1395" s="231"/>
      <c r="B1395" s="231"/>
      <c r="D1395" s="204"/>
      <c r="E1395" s="204"/>
    </row>
    <row r="1396" spans="1:5" s="17" customFormat="1">
      <c r="A1396" s="231"/>
      <c r="B1396" s="231"/>
      <c r="D1396" s="204"/>
      <c r="E1396" s="204"/>
    </row>
    <row r="1397" spans="1:5" s="17" customFormat="1">
      <c r="A1397" s="231"/>
      <c r="B1397" s="231"/>
      <c r="D1397" s="204"/>
      <c r="E1397" s="204"/>
    </row>
    <row r="1398" spans="1:5" s="17" customFormat="1">
      <c r="A1398" s="231"/>
      <c r="B1398" s="231"/>
      <c r="D1398" s="204"/>
      <c r="E1398" s="204"/>
    </row>
    <row r="1399" spans="1:5" s="17" customFormat="1">
      <c r="A1399" s="231"/>
      <c r="B1399" s="231"/>
      <c r="D1399" s="204"/>
      <c r="E1399" s="204"/>
    </row>
    <row r="1400" spans="1:5" s="17" customFormat="1">
      <c r="A1400" s="231"/>
      <c r="B1400" s="231"/>
      <c r="D1400" s="204"/>
      <c r="E1400" s="204"/>
    </row>
    <row r="1401" spans="1:5" s="17" customFormat="1">
      <c r="A1401" s="231"/>
      <c r="B1401" s="231"/>
      <c r="D1401" s="204"/>
      <c r="E1401" s="204"/>
    </row>
    <row r="1402" spans="1:5" s="17" customFormat="1">
      <c r="A1402" s="231"/>
      <c r="B1402" s="231"/>
      <c r="D1402" s="204"/>
      <c r="E1402" s="204"/>
    </row>
    <row r="1403" spans="1:5" s="17" customFormat="1">
      <c r="A1403" s="231"/>
      <c r="B1403" s="231"/>
      <c r="D1403" s="204"/>
      <c r="E1403" s="204"/>
    </row>
    <row r="1404" spans="1:5" s="17" customFormat="1">
      <c r="A1404" s="231"/>
      <c r="B1404" s="231"/>
      <c r="D1404" s="204"/>
      <c r="E1404" s="204"/>
    </row>
    <row r="1405" spans="1:5" s="17" customFormat="1">
      <c r="A1405" s="231"/>
      <c r="B1405" s="231"/>
      <c r="D1405" s="204"/>
      <c r="E1405" s="204"/>
    </row>
    <row r="1406" spans="1:5" s="17" customFormat="1">
      <c r="A1406" s="231"/>
      <c r="B1406" s="231"/>
      <c r="D1406" s="204"/>
      <c r="E1406" s="204"/>
    </row>
    <row r="1407" spans="1:5" s="17" customFormat="1">
      <c r="A1407" s="231"/>
      <c r="B1407" s="231"/>
      <c r="D1407" s="204"/>
      <c r="E1407" s="204"/>
    </row>
    <row r="1408" spans="1:5" s="17" customFormat="1">
      <c r="A1408" s="231"/>
      <c r="B1408" s="231"/>
      <c r="D1408" s="204"/>
      <c r="E1408" s="204"/>
    </row>
    <row r="1409" spans="1:5" s="17" customFormat="1">
      <c r="A1409" s="231"/>
      <c r="B1409" s="231"/>
      <c r="D1409" s="204"/>
      <c r="E1409" s="204"/>
    </row>
    <row r="1410" spans="1:5" s="17" customFormat="1">
      <c r="A1410" s="231"/>
      <c r="B1410" s="231"/>
      <c r="D1410" s="204"/>
      <c r="E1410" s="204"/>
    </row>
    <row r="1411" spans="1:5" s="17" customFormat="1">
      <c r="A1411" s="231"/>
      <c r="B1411" s="231"/>
      <c r="D1411" s="204"/>
      <c r="E1411" s="204"/>
    </row>
    <row r="1412" spans="1:5" s="17" customFormat="1">
      <c r="A1412" s="231"/>
      <c r="B1412" s="231"/>
      <c r="D1412" s="204"/>
      <c r="E1412" s="204"/>
    </row>
    <row r="1413" spans="1:5" s="17" customFormat="1">
      <c r="A1413" s="231"/>
      <c r="B1413" s="231"/>
      <c r="D1413" s="204"/>
      <c r="E1413" s="204"/>
    </row>
    <row r="1414" spans="1:5" s="17" customFormat="1">
      <c r="A1414" s="231"/>
      <c r="B1414" s="231"/>
      <c r="D1414" s="204"/>
      <c r="E1414" s="204"/>
    </row>
    <row r="1415" spans="1:5" s="17" customFormat="1">
      <c r="A1415" s="231"/>
      <c r="B1415" s="231"/>
      <c r="D1415" s="204"/>
      <c r="E1415" s="204"/>
    </row>
    <row r="1416" spans="1:5" s="17" customFormat="1">
      <c r="A1416" s="231"/>
      <c r="B1416" s="231"/>
      <c r="D1416" s="204"/>
      <c r="E1416" s="204"/>
    </row>
    <row r="1417" spans="1:5" s="17" customFormat="1">
      <c r="A1417" s="231"/>
      <c r="B1417" s="231"/>
      <c r="D1417" s="204"/>
      <c r="E1417" s="204"/>
    </row>
    <row r="1418" spans="1:5" s="17" customFormat="1">
      <c r="A1418" s="231"/>
      <c r="B1418" s="231"/>
      <c r="D1418" s="204"/>
      <c r="E1418" s="204"/>
    </row>
    <row r="1419" spans="1:5" s="17" customFormat="1">
      <c r="A1419" s="231"/>
      <c r="B1419" s="231"/>
      <c r="D1419" s="204"/>
      <c r="E1419" s="204"/>
    </row>
    <row r="1420" spans="1:5" s="17" customFormat="1">
      <c r="A1420" s="231"/>
      <c r="B1420" s="231"/>
      <c r="D1420" s="204"/>
      <c r="E1420" s="204"/>
    </row>
    <row r="1421" spans="1:5" s="17" customFormat="1">
      <c r="A1421" s="231"/>
      <c r="B1421" s="231"/>
      <c r="D1421" s="204"/>
      <c r="E1421" s="204"/>
    </row>
    <row r="1422" spans="1:5" s="17" customFormat="1">
      <c r="A1422" s="231"/>
      <c r="B1422" s="231"/>
      <c r="D1422" s="204"/>
      <c r="E1422" s="204"/>
    </row>
    <row r="1423" spans="1:5" s="17" customFormat="1">
      <c r="A1423" s="231"/>
      <c r="B1423" s="231"/>
      <c r="D1423" s="204"/>
      <c r="E1423" s="204"/>
    </row>
    <row r="1424" spans="1:5" s="17" customFormat="1">
      <c r="A1424" s="231"/>
      <c r="B1424" s="231"/>
      <c r="D1424" s="204"/>
      <c r="E1424" s="204"/>
    </row>
    <row r="1425" spans="1:5" s="17" customFormat="1">
      <c r="A1425" s="231"/>
      <c r="B1425" s="231"/>
      <c r="D1425" s="204"/>
      <c r="E1425" s="204"/>
    </row>
    <row r="1426" spans="1:5" s="17" customFormat="1">
      <c r="A1426" s="231"/>
      <c r="B1426" s="231"/>
      <c r="D1426" s="204"/>
      <c r="E1426" s="204"/>
    </row>
    <row r="1427" spans="1:5" s="17" customFormat="1">
      <c r="A1427" s="231"/>
      <c r="B1427" s="231"/>
      <c r="D1427" s="204"/>
      <c r="E1427" s="204"/>
    </row>
    <row r="1428" spans="1:5" s="17" customFormat="1">
      <c r="A1428" s="231"/>
      <c r="B1428" s="231"/>
      <c r="D1428" s="204"/>
      <c r="E1428" s="204"/>
    </row>
    <row r="1429" spans="1:5" s="17" customFormat="1">
      <c r="A1429" s="231"/>
      <c r="B1429" s="231"/>
      <c r="D1429" s="204"/>
      <c r="E1429" s="204"/>
    </row>
    <row r="1430" spans="1:5" s="17" customFormat="1">
      <c r="A1430" s="231"/>
      <c r="B1430" s="231"/>
      <c r="D1430" s="204"/>
      <c r="E1430" s="204"/>
    </row>
    <row r="1431" spans="1:5" s="17" customFormat="1">
      <c r="A1431" s="231"/>
      <c r="B1431" s="231"/>
      <c r="D1431" s="204"/>
      <c r="E1431" s="204"/>
    </row>
    <row r="1432" spans="1:5" s="17" customFormat="1">
      <c r="A1432" s="231"/>
      <c r="B1432" s="231"/>
      <c r="D1432" s="204"/>
      <c r="E1432" s="204"/>
    </row>
    <row r="1433" spans="1:5" s="17" customFormat="1">
      <c r="A1433" s="231"/>
      <c r="B1433" s="231"/>
      <c r="D1433" s="204"/>
      <c r="E1433" s="204"/>
    </row>
    <row r="1434" spans="1:5" s="17" customFormat="1">
      <c r="A1434" s="231"/>
      <c r="B1434" s="231"/>
      <c r="D1434" s="204"/>
      <c r="E1434" s="204"/>
    </row>
    <row r="1435" spans="1:5" s="17" customFormat="1">
      <c r="A1435" s="231"/>
      <c r="B1435" s="231"/>
      <c r="D1435" s="204"/>
      <c r="E1435" s="204"/>
    </row>
    <row r="1436" spans="1:5" s="17" customFormat="1">
      <c r="A1436" s="231"/>
      <c r="B1436" s="231"/>
      <c r="D1436" s="204"/>
      <c r="E1436" s="204"/>
    </row>
    <row r="1437" spans="1:5" s="17" customFormat="1">
      <c r="A1437" s="231"/>
      <c r="B1437" s="231"/>
      <c r="D1437" s="204"/>
      <c r="E1437" s="204"/>
    </row>
    <row r="1438" spans="1:5" s="17" customFormat="1">
      <c r="A1438" s="231"/>
      <c r="B1438" s="231"/>
      <c r="D1438" s="204"/>
      <c r="E1438" s="204"/>
    </row>
    <row r="1439" spans="1:5" s="17" customFormat="1">
      <c r="A1439" s="231"/>
      <c r="B1439" s="231"/>
      <c r="D1439" s="204"/>
      <c r="E1439" s="204"/>
    </row>
    <row r="1440" spans="1:5" s="17" customFormat="1">
      <c r="A1440" s="231"/>
      <c r="B1440" s="231"/>
      <c r="D1440" s="204"/>
      <c r="E1440" s="204"/>
    </row>
    <row r="1441" spans="1:5" s="17" customFormat="1">
      <c r="A1441" s="231"/>
      <c r="B1441" s="231"/>
      <c r="D1441" s="204"/>
      <c r="E1441" s="204"/>
    </row>
    <row r="1442" spans="1:5" s="17" customFormat="1">
      <c r="A1442" s="231"/>
      <c r="B1442" s="231"/>
      <c r="D1442" s="204"/>
      <c r="E1442" s="204"/>
    </row>
    <row r="1443" spans="1:5" s="17" customFormat="1">
      <c r="A1443" s="231"/>
      <c r="B1443" s="231"/>
      <c r="D1443" s="204"/>
      <c r="E1443" s="204"/>
    </row>
    <row r="1444" spans="1:5" s="17" customFormat="1">
      <c r="A1444" s="231"/>
      <c r="B1444" s="231"/>
      <c r="D1444" s="204"/>
      <c r="E1444" s="204"/>
    </row>
    <row r="1445" spans="1:5" s="17" customFormat="1">
      <c r="A1445" s="231"/>
      <c r="B1445" s="231"/>
      <c r="D1445" s="204"/>
      <c r="E1445" s="204"/>
    </row>
    <row r="1446" spans="1:5" s="17" customFormat="1">
      <c r="A1446" s="231"/>
      <c r="B1446" s="231"/>
      <c r="D1446" s="204"/>
      <c r="E1446" s="204"/>
    </row>
    <row r="1447" spans="1:5" s="17" customFormat="1">
      <c r="A1447" s="231"/>
      <c r="B1447" s="231"/>
      <c r="D1447" s="204"/>
      <c r="E1447" s="204"/>
    </row>
    <row r="1448" spans="1:5" s="17" customFormat="1">
      <c r="A1448" s="231"/>
      <c r="B1448" s="231"/>
      <c r="D1448" s="204"/>
      <c r="E1448" s="204"/>
    </row>
    <row r="1449" spans="1:5" s="17" customFormat="1">
      <c r="A1449" s="231"/>
      <c r="B1449" s="231"/>
      <c r="D1449" s="204"/>
      <c r="E1449" s="204"/>
    </row>
    <row r="1450" spans="1:5" s="17" customFormat="1">
      <c r="A1450" s="231"/>
      <c r="B1450" s="231"/>
      <c r="D1450" s="204"/>
      <c r="E1450" s="204"/>
    </row>
    <row r="1451" spans="1:5" s="17" customFormat="1">
      <c r="A1451" s="231"/>
      <c r="B1451" s="231"/>
      <c r="D1451" s="204"/>
      <c r="E1451" s="204"/>
    </row>
    <row r="1452" spans="1:5" s="17" customFormat="1">
      <c r="A1452" s="231"/>
      <c r="B1452" s="231"/>
      <c r="D1452" s="204"/>
      <c r="E1452" s="204"/>
    </row>
    <row r="1453" spans="1:5" s="17" customFormat="1">
      <c r="A1453" s="231"/>
      <c r="B1453" s="231"/>
      <c r="D1453" s="204"/>
      <c r="E1453" s="204"/>
    </row>
    <row r="1454" spans="1:5" s="17" customFormat="1">
      <c r="A1454" s="231"/>
      <c r="B1454" s="231"/>
      <c r="D1454" s="204"/>
      <c r="E1454" s="204"/>
    </row>
    <row r="1455" spans="1:5" s="17" customFormat="1">
      <c r="A1455" s="231"/>
      <c r="B1455" s="231"/>
      <c r="D1455" s="204"/>
      <c r="E1455" s="204"/>
    </row>
    <row r="1456" spans="1:5" s="17" customFormat="1">
      <c r="A1456" s="231"/>
      <c r="B1456" s="231"/>
      <c r="D1456" s="204"/>
      <c r="E1456" s="204"/>
    </row>
    <row r="1457" spans="1:5" s="17" customFormat="1">
      <c r="A1457" s="231"/>
      <c r="B1457" s="231"/>
      <c r="D1457" s="204"/>
      <c r="E1457" s="204"/>
    </row>
    <row r="1458" spans="1:5" s="17" customFormat="1">
      <c r="A1458" s="231"/>
      <c r="B1458" s="231"/>
      <c r="D1458" s="204"/>
      <c r="E1458" s="204"/>
    </row>
    <row r="1459" spans="1:5" s="17" customFormat="1">
      <c r="A1459" s="231"/>
      <c r="B1459" s="231"/>
      <c r="D1459" s="204"/>
      <c r="E1459" s="204"/>
    </row>
    <row r="1460" spans="1:5" s="17" customFormat="1">
      <c r="A1460" s="231"/>
      <c r="B1460" s="231"/>
      <c r="D1460" s="204"/>
      <c r="E1460" s="204"/>
    </row>
    <row r="1461" spans="1:5" s="17" customFormat="1">
      <c r="A1461" s="231"/>
      <c r="B1461" s="231"/>
      <c r="D1461" s="204"/>
      <c r="E1461" s="204"/>
    </row>
    <row r="1462" spans="1:5" s="17" customFormat="1">
      <c r="A1462" s="231"/>
      <c r="B1462" s="231"/>
      <c r="D1462" s="204"/>
      <c r="E1462" s="204"/>
    </row>
    <row r="1463" spans="1:5" s="17" customFormat="1">
      <c r="A1463" s="231"/>
      <c r="B1463" s="231"/>
      <c r="D1463" s="204"/>
      <c r="E1463" s="204"/>
    </row>
    <row r="1464" spans="1:5" s="17" customFormat="1">
      <c r="A1464" s="231"/>
      <c r="B1464" s="231"/>
      <c r="D1464" s="204"/>
      <c r="E1464" s="204"/>
    </row>
    <row r="1465" spans="1:5" s="17" customFormat="1">
      <c r="A1465" s="231"/>
      <c r="B1465" s="231"/>
      <c r="D1465" s="204"/>
      <c r="E1465" s="204"/>
    </row>
    <row r="1466" spans="1:5" s="17" customFormat="1">
      <c r="A1466" s="231"/>
      <c r="B1466" s="231"/>
      <c r="D1466" s="204"/>
      <c r="E1466" s="204"/>
    </row>
    <row r="1467" spans="1:5" s="17" customFormat="1">
      <c r="A1467" s="231"/>
      <c r="B1467" s="231"/>
      <c r="D1467" s="204"/>
      <c r="E1467" s="204"/>
    </row>
    <row r="1468" spans="1:5" s="17" customFormat="1">
      <c r="A1468" s="231"/>
      <c r="B1468" s="231"/>
      <c r="D1468" s="204"/>
      <c r="E1468" s="204"/>
    </row>
    <row r="1469" spans="1:5" s="17" customFormat="1">
      <c r="A1469" s="231"/>
      <c r="B1469" s="231"/>
      <c r="D1469" s="204"/>
      <c r="E1469" s="204"/>
    </row>
    <row r="1470" spans="1:5" s="17" customFormat="1">
      <c r="A1470" s="231"/>
      <c r="B1470" s="231"/>
      <c r="D1470" s="204"/>
      <c r="E1470" s="204"/>
    </row>
    <row r="1471" spans="1:5" s="17" customFormat="1">
      <c r="A1471" s="231"/>
      <c r="B1471" s="231"/>
      <c r="D1471" s="204"/>
      <c r="E1471" s="204"/>
    </row>
    <row r="1472" spans="1:5" s="17" customFormat="1">
      <c r="A1472" s="231"/>
      <c r="B1472" s="231"/>
      <c r="D1472" s="204"/>
      <c r="E1472" s="204"/>
    </row>
    <row r="1473" spans="1:5" s="17" customFormat="1">
      <c r="A1473" s="231"/>
      <c r="B1473" s="231"/>
      <c r="D1473" s="204"/>
      <c r="E1473" s="204"/>
    </row>
    <row r="1474" spans="1:5" s="17" customFormat="1">
      <c r="A1474" s="231"/>
      <c r="B1474" s="231"/>
      <c r="D1474" s="204"/>
      <c r="E1474" s="204"/>
    </row>
    <row r="1475" spans="1:5" s="17" customFormat="1">
      <c r="A1475" s="231"/>
      <c r="B1475" s="231"/>
      <c r="D1475" s="204"/>
      <c r="E1475" s="204"/>
    </row>
    <row r="1476" spans="1:5" s="17" customFormat="1">
      <c r="A1476" s="231"/>
      <c r="B1476" s="231"/>
      <c r="D1476" s="204"/>
      <c r="E1476" s="204"/>
    </row>
    <row r="1477" spans="1:5" s="17" customFormat="1">
      <c r="A1477" s="231"/>
      <c r="B1477" s="231"/>
      <c r="D1477" s="204"/>
      <c r="E1477" s="204"/>
    </row>
    <row r="1478" spans="1:5" s="17" customFormat="1">
      <c r="A1478" s="231"/>
      <c r="B1478" s="231"/>
      <c r="D1478" s="204"/>
      <c r="E1478" s="204"/>
    </row>
    <row r="1479" spans="1:5" s="17" customFormat="1">
      <c r="A1479" s="231"/>
      <c r="B1479" s="231"/>
      <c r="D1479" s="204"/>
      <c r="E1479" s="204"/>
    </row>
    <row r="1480" spans="1:5" s="17" customFormat="1">
      <c r="A1480" s="231"/>
      <c r="B1480" s="231"/>
      <c r="D1480" s="204"/>
      <c r="E1480" s="204"/>
    </row>
    <row r="1481" spans="1:5" s="17" customFormat="1">
      <c r="A1481" s="231"/>
      <c r="B1481" s="231"/>
      <c r="D1481" s="204"/>
      <c r="E1481" s="204"/>
    </row>
    <row r="1482" spans="1:5" s="17" customFormat="1">
      <c r="A1482" s="231"/>
      <c r="B1482" s="231"/>
      <c r="D1482" s="204"/>
      <c r="E1482" s="204"/>
    </row>
    <row r="1483" spans="1:5" s="17" customFormat="1">
      <c r="A1483" s="231"/>
      <c r="B1483" s="231"/>
      <c r="D1483" s="204"/>
      <c r="E1483" s="204"/>
    </row>
    <row r="1484" spans="1:5" s="17" customFormat="1">
      <c r="A1484" s="231"/>
      <c r="B1484" s="231"/>
      <c r="D1484" s="204"/>
      <c r="E1484" s="204"/>
    </row>
    <row r="1485" spans="1:5" s="17" customFormat="1">
      <c r="A1485" s="231"/>
      <c r="B1485" s="231"/>
      <c r="D1485" s="204"/>
      <c r="E1485" s="204"/>
    </row>
    <row r="1486" spans="1:5" s="17" customFormat="1">
      <c r="A1486" s="231"/>
      <c r="B1486" s="231"/>
      <c r="D1486" s="204"/>
      <c r="E1486" s="204"/>
    </row>
    <row r="1487" spans="1:5" s="17" customFormat="1">
      <c r="A1487" s="231"/>
      <c r="B1487" s="231"/>
      <c r="D1487" s="204"/>
      <c r="E1487" s="204"/>
    </row>
    <row r="1488" spans="1:5" s="17" customFormat="1">
      <c r="A1488" s="231"/>
      <c r="B1488" s="231"/>
      <c r="D1488" s="204"/>
      <c r="E1488" s="204"/>
    </row>
    <row r="1489" spans="1:5" s="17" customFormat="1">
      <c r="A1489" s="231"/>
      <c r="B1489" s="231"/>
      <c r="D1489" s="204"/>
      <c r="E1489" s="204"/>
    </row>
    <row r="1490" spans="1:5" s="17" customFormat="1">
      <c r="A1490" s="231"/>
      <c r="B1490" s="231"/>
      <c r="D1490" s="204"/>
      <c r="E1490" s="204"/>
    </row>
    <row r="1491" spans="1:5" s="17" customFormat="1">
      <c r="A1491" s="231"/>
      <c r="B1491" s="231"/>
      <c r="D1491" s="204"/>
      <c r="E1491" s="204"/>
    </row>
    <row r="1492" spans="1:5" s="17" customFormat="1">
      <c r="A1492" s="231"/>
      <c r="B1492" s="231"/>
      <c r="D1492" s="204"/>
      <c r="E1492" s="204"/>
    </row>
    <row r="1493" spans="1:5" s="17" customFormat="1">
      <c r="A1493" s="231"/>
      <c r="B1493" s="231"/>
      <c r="D1493" s="204"/>
      <c r="E1493" s="204"/>
    </row>
    <row r="1494" spans="1:5" s="17" customFormat="1">
      <c r="A1494" s="231"/>
      <c r="B1494" s="231"/>
      <c r="D1494" s="204"/>
      <c r="E1494" s="204"/>
    </row>
    <row r="1495" spans="1:5" s="17" customFormat="1">
      <c r="A1495" s="231"/>
      <c r="B1495" s="231"/>
      <c r="D1495" s="204"/>
      <c r="E1495" s="204"/>
    </row>
    <row r="1496" spans="1:5" s="17" customFormat="1">
      <c r="A1496" s="231"/>
      <c r="B1496" s="231"/>
      <c r="D1496" s="204"/>
      <c r="E1496" s="204"/>
    </row>
    <row r="1497" spans="1:5" s="17" customFormat="1">
      <c r="A1497" s="231"/>
      <c r="B1497" s="231"/>
      <c r="D1497" s="204"/>
      <c r="E1497" s="204"/>
    </row>
    <row r="1498" spans="1:5" s="17" customFormat="1">
      <c r="A1498" s="231"/>
      <c r="B1498" s="231"/>
      <c r="D1498" s="204"/>
      <c r="E1498" s="204"/>
    </row>
    <row r="1499" spans="1:5" s="17" customFormat="1">
      <c r="A1499" s="231"/>
      <c r="B1499" s="231"/>
      <c r="D1499" s="204"/>
      <c r="E1499" s="204"/>
    </row>
    <row r="1500" spans="1:5" s="17" customFormat="1">
      <c r="A1500" s="231"/>
      <c r="B1500" s="231"/>
      <c r="D1500" s="204"/>
      <c r="E1500" s="204"/>
    </row>
    <row r="1501" spans="1:5" s="17" customFormat="1">
      <c r="A1501" s="231"/>
      <c r="B1501" s="231"/>
      <c r="D1501" s="204"/>
      <c r="E1501" s="204"/>
    </row>
    <row r="1502" spans="1:5" s="17" customFormat="1">
      <c r="A1502" s="231"/>
      <c r="B1502" s="231"/>
      <c r="D1502" s="204"/>
      <c r="E1502" s="204"/>
    </row>
    <row r="1503" spans="1:5" s="17" customFormat="1">
      <c r="A1503" s="231"/>
      <c r="B1503" s="231"/>
      <c r="D1503" s="204"/>
      <c r="E1503" s="204"/>
    </row>
    <row r="1504" spans="1:5" s="17" customFormat="1">
      <c r="A1504" s="231"/>
      <c r="B1504" s="231"/>
      <c r="D1504" s="204"/>
      <c r="E1504" s="204"/>
    </row>
    <row r="1505" spans="1:5" s="17" customFormat="1">
      <c r="A1505" s="231"/>
      <c r="B1505" s="231"/>
      <c r="D1505" s="204"/>
      <c r="E1505" s="204"/>
    </row>
    <row r="1506" spans="1:5" s="17" customFormat="1">
      <c r="A1506" s="231"/>
      <c r="B1506" s="231"/>
      <c r="D1506" s="204"/>
      <c r="E1506" s="204"/>
    </row>
    <row r="1507" spans="1:5" s="17" customFormat="1">
      <c r="A1507" s="231"/>
      <c r="B1507" s="231"/>
      <c r="D1507" s="204"/>
      <c r="E1507" s="204"/>
    </row>
    <row r="1508" spans="1:5" s="17" customFormat="1">
      <c r="A1508" s="231"/>
      <c r="B1508" s="231"/>
      <c r="D1508" s="204"/>
      <c r="E1508" s="204"/>
    </row>
    <row r="1509" spans="1:5" s="17" customFormat="1">
      <c r="A1509" s="231"/>
      <c r="B1509" s="231"/>
      <c r="D1509" s="204"/>
      <c r="E1509" s="204"/>
    </row>
    <row r="1510" spans="1:5" s="17" customFormat="1">
      <c r="A1510" s="231"/>
      <c r="B1510" s="231"/>
      <c r="D1510" s="204"/>
      <c r="E1510" s="204"/>
    </row>
    <row r="1511" spans="1:5" s="17" customFormat="1">
      <c r="A1511" s="231"/>
      <c r="B1511" s="231"/>
      <c r="D1511" s="204"/>
      <c r="E1511" s="204"/>
    </row>
    <row r="1512" spans="1:5" s="17" customFormat="1">
      <c r="A1512" s="231"/>
      <c r="B1512" s="231"/>
      <c r="D1512" s="204"/>
      <c r="E1512" s="204"/>
    </row>
    <row r="1513" spans="1:5" s="17" customFormat="1">
      <c r="A1513" s="231"/>
      <c r="B1513" s="231"/>
      <c r="D1513" s="204"/>
      <c r="E1513" s="204"/>
    </row>
    <row r="1514" spans="1:5" s="17" customFormat="1">
      <c r="A1514" s="231"/>
      <c r="B1514" s="231"/>
      <c r="D1514" s="204"/>
      <c r="E1514" s="204"/>
    </row>
    <row r="1515" spans="1:5" s="17" customFormat="1">
      <c r="A1515" s="231"/>
      <c r="B1515" s="231"/>
      <c r="D1515" s="204"/>
      <c r="E1515" s="204"/>
    </row>
    <row r="1516" spans="1:5" s="17" customFormat="1">
      <c r="A1516" s="231"/>
      <c r="B1516" s="231"/>
      <c r="D1516" s="204"/>
      <c r="E1516" s="204"/>
    </row>
    <row r="1517" spans="1:5" s="17" customFormat="1">
      <c r="A1517" s="231"/>
      <c r="B1517" s="231"/>
      <c r="D1517" s="204"/>
      <c r="E1517" s="204"/>
    </row>
    <row r="1518" spans="1:5" s="17" customFormat="1">
      <c r="A1518" s="231"/>
      <c r="B1518" s="231"/>
      <c r="D1518" s="204"/>
      <c r="E1518" s="204"/>
    </row>
    <row r="1519" spans="1:5" s="17" customFormat="1">
      <c r="A1519" s="231"/>
      <c r="B1519" s="231"/>
      <c r="D1519" s="204"/>
      <c r="E1519" s="204"/>
    </row>
    <row r="1520" spans="1:5" s="17" customFormat="1">
      <c r="A1520" s="231"/>
      <c r="B1520" s="231"/>
      <c r="D1520" s="204"/>
      <c r="E1520" s="204"/>
    </row>
    <row r="1521" spans="1:5" s="17" customFormat="1">
      <c r="A1521" s="231"/>
      <c r="B1521" s="231"/>
      <c r="D1521" s="204"/>
      <c r="E1521" s="204"/>
    </row>
    <row r="1522" spans="1:5" s="17" customFormat="1">
      <c r="A1522" s="231"/>
      <c r="B1522" s="231"/>
      <c r="D1522" s="204"/>
      <c r="E1522" s="204"/>
    </row>
    <row r="1523" spans="1:5" s="17" customFormat="1">
      <c r="A1523" s="231"/>
      <c r="B1523" s="231"/>
      <c r="D1523" s="204"/>
      <c r="E1523" s="204"/>
    </row>
    <row r="1524" spans="1:5" s="17" customFormat="1">
      <c r="A1524" s="231"/>
      <c r="B1524" s="231"/>
      <c r="D1524" s="204"/>
      <c r="E1524" s="204"/>
    </row>
    <row r="1525" spans="1:5" s="17" customFormat="1">
      <c r="A1525" s="231"/>
      <c r="B1525" s="231"/>
      <c r="D1525" s="204"/>
      <c r="E1525" s="204"/>
    </row>
    <row r="1526" spans="1:5" s="17" customFormat="1">
      <c r="A1526" s="231"/>
      <c r="B1526" s="231"/>
      <c r="D1526" s="204"/>
      <c r="E1526" s="204"/>
    </row>
    <row r="1527" spans="1:5" s="17" customFormat="1">
      <c r="A1527" s="231"/>
      <c r="B1527" s="231"/>
      <c r="D1527" s="204"/>
      <c r="E1527" s="204"/>
    </row>
    <row r="1528" spans="1:5" s="17" customFormat="1">
      <c r="A1528" s="231"/>
      <c r="B1528" s="231"/>
      <c r="D1528" s="204"/>
      <c r="E1528" s="204"/>
    </row>
    <row r="1529" spans="1:5" s="17" customFormat="1">
      <c r="A1529" s="231"/>
      <c r="B1529" s="231"/>
      <c r="D1529" s="204"/>
      <c r="E1529" s="204"/>
    </row>
    <row r="1530" spans="1:5" s="17" customFormat="1">
      <c r="A1530" s="231"/>
      <c r="B1530" s="231"/>
      <c r="D1530" s="204"/>
      <c r="E1530" s="204"/>
    </row>
    <row r="1531" spans="1:5" s="17" customFormat="1">
      <c r="A1531" s="231"/>
      <c r="B1531" s="231"/>
      <c r="D1531" s="204"/>
      <c r="E1531" s="204"/>
    </row>
    <row r="1532" spans="1:5" s="17" customFormat="1">
      <c r="A1532" s="231"/>
      <c r="B1532" s="231"/>
      <c r="D1532" s="204"/>
      <c r="E1532" s="204"/>
    </row>
    <row r="1533" spans="1:5" s="17" customFormat="1">
      <c r="A1533" s="231"/>
      <c r="B1533" s="231"/>
      <c r="D1533" s="204"/>
      <c r="E1533" s="204"/>
    </row>
    <row r="1534" spans="1:5" s="17" customFormat="1">
      <c r="A1534" s="231"/>
      <c r="B1534" s="231"/>
      <c r="D1534" s="204"/>
      <c r="E1534" s="204"/>
    </row>
    <row r="1535" spans="1:5" s="17" customFormat="1">
      <c r="A1535" s="231"/>
      <c r="B1535" s="231"/>
      <c r="D1535" s="204"/>
      <c r="E1535" s="204"/>
    </row>
    <row r="1536" spans="1:5" s="17" customFormat="1">
      <c r="A1536" s="231"/>
      <c r="B1536" s="231"/>
      <c r="D1536" s="204"/>
      <c r="E1536" s="204"/>
    </row>
    <row r="1537" spans="1:5" s="17" customFormat="1">
      <c r="A1537" s="231"/>
      <c r="B1537" s="231"/>
      <c r="D1537" s="204"/>
      <c r="E1537" s="204"/>
    </row>
    <row r="1538" spans="1:5" s="17" customFormat="1">
      <c r="A1538" s="231"/>
      <c r="B1538" s="231"/>
      <c r="D1538" s="204"/>
      <c r="E1538" s="204"/>
    </row>
    <row r="1539" spans="1:5" s="17" customFormat="1">
      <c r="A1539" s="231"/>
      <c r="B1539" s="231"/>
      <c r="D1539" s="204"/>
      <c r="E1539" s="204"/>
    </row>
    <row r="1540" spans="1:5" s="17" customFormat="1">
      <c r="A1540" s="231"/>
      <c r="B1540" s="231"/>
      <c r="D1540" s="204"/>
      <c r="E1540" s="204"/>
    </row>
    <row r="1541" spans="1:5" s="17" customFormat="1">
      <c r="A1541" s="231"/>
      <c r="B1541" s="231"/>
      <c r="D1541" s="204"/>
      <c r="E1541" s="204"/>
    </row>
    <row r="1542" spans="1:5" s="17" customFormat="1">
      <c r="A1542" s="231"/>
      <c r="B1542" s="231"/>
      <c r="D1542" s="204"/>
      <c r="E1542" s="204"/>
    </row>
    <row r="1543" spans="1:5" s="17" customFormat="1">
      <c r="A1543" s="231"/>
      <c r="B1543" s="231"/>
      <c r="D1543" s="204"/>
      <c r="E1543" s="204"/>
    </row>
    <row r="1544" spans="1:5" s="17" customFormat="1">
      <c r="A1544" s="231"/>
      <c r="B1544" s="231"/>
      <c r="D1544" s="204"/>
      <c r="E1544" s="204"/>
    </row>
    <row r="1545" spans="1:5" s="17" customFormat="1">
      <c r="A1545" s="231"/>
      <c r="B1545" s="231"/>
      <c r="D1545" s="204"/>
      <c r="E1545" s="204"/>
    </row>
    <row r="1546" spans="1:5" s="17" customFormat="1">
      <c r="A1546" s="231"/>
      <c r="B1546" s="231"/>
      <c r="D1546" s="204"/>
      <c r="E1546" s="204"/>
    </row>
    <row r="1547" spans="1:5" s="17" customFormat="1">
      <c r="A1547" s="231"/>
      <c r="B1547" s="231"/>
      <c r="D1547" s="204"/>
      <c r="E1547" s="204"/>
    </row>
    <row r="1548" spans="1:5" s="17" customFormat="1">
      <c r="A1548" s="231"/>
      <c r="B1548" s="231"/>
      <c r="D1548" s="204"/>
      <c r="E1548" s="204"/>
    </row>
    <row r="1549" spans="1:5" s="17" customFormat="1">
      <c r="A1549" s="231"/>
      <c r="B1549" s="231"/>
      <c r="D1549" s="204"/>
      <c r="E1549" s="204"/>
    </row>
    <row r="1550" spans="1:5" s="17" customFormat="1">
      <c r="A1550" s="231"/>
      <c r="B1550" s="231"/>
      <c r="D1550" s="204"/>
      <c r="E1550" s="204"/>
    </row>
    <row r="1551" spans="1:5" s="17" customFormat="1">
      <c r="A1551" s="231"/>
      <c r="B1551" s="231"/>
      <c r="D1551" s="204"/>
      <c r="E1551" s="204"/>
    </row>
    <row r="1552" spans="1:5" s="17" customFormat="1">
      <c r="A1552" s="231"/>
      <c r="B1552" s="231"/>
      <c r="D1552" s="204"/>
      <c r="E1552" s="204"/>
    </row>
    <row r="1553" spans="1:5" s="17" customFormat="1">
      <c r="A1553" s="231"/>
      <c r="B1553" s="231"/>
      <c r="D1553" s="204"/>
      <c r="E1553" s="204"/>
    </row>
    <row r="1554" spans="1:5" s="17" customFormat="1">
      <c r="A1554" s="231"/>
      <c r="B1554" s="231"/>
      <c r="D1554" s="204"/>
      <c r="E1554" s="204"/>
    </row>
    <row r="1555" spans="1:5" s="17" customFormat="1">
      <c r="A1555" s="231"/>
      <c r="B1555" s="231"/>
      <c r="D1555" s="204"/>
      <c r="E1555" s="204"/>
    </row>
    <row r="1556" spans="1:5" s="17" customFormat="1">
      <c r="A1556" s="231"/>
      <c r="B1556" s="231"/>
      <c r="D1556" s="204"/>
      <c r="E1556" s="204"/>
    </row>
    <row r="1557" spans="1:5" s="17" customFormat="1">
      <c r="A1557" s="231"/>
      <c r="B1557" s="231"/>
      <c r="D1557" s="204"/>
      <c r="E1557" s="204"/>
    </row>
    <row r="1558" spans="1:5" s="17" customFormat="1">
      <c r="A1558" s="231"/>
      <c r="B1558" s="231"/>
      <c r="D1558" s="204"/>
      <c r="E1558" s="204"/>
    </row>
    <row r="1559" spans="1:5" s="17" customFormat="1">
      <c r="A1559" s="231"/>
      <c r="B1559" s="231"/>
      <c r="D1559" s="204"/>
      <c r="E1559" s="204"/>
    </row>
    <row r="1560" spans="1:5" s="17" customFormat="1">
      <c r="A1560" s="231"/>
      <c r="B1560" s="231"/>
      <c r="D1560" s="204"/>
      <c r="E1560" s="204"/>
    </row>
    <row r="1561" spans="1:5" s="17" customFormat="1">
      <c r="A1561" s="231"/>
      <c r="B1561" s="231"/>
      <c r="D1561" s="204"/>
      <c r="E1561" s="204"/>
    </row>
    <row r="1562" spans="1:5" s="17" customFormat="1">
      <c r="A1562" s="231"/>
      <c r="B1562" s="231"/>
      <c r="D1562" s="204"/>
      <c r="E1562" s="204"/>
    </row>
    <row r="1563" spans="1:5" s="17" customFormat="1">
      <c r="A1563" s="231"/>
      <c r="B1563" s="231"/>
      <c r="D1563" s="204"/>
      <c r="E1563" s="204"/>
    </row>
    <row r="1564" spans="1:5" s="17" customFormat="1">
      <c r="A1564" s="231"/>
      <c r="B1564" s="231"/>
      <c r="D1564" s="204"/>
      <c r="E1564" s="204"/>
    </row>
    <row r="1565" spans="1:5" s="17" customFormat="1">
      <c r="A1565" s="231"/>
      <c r="B1565" s="231"/>
      <c r="D1565" s="204"/>
      <c r="E1565" s="204"/>
    </row>
    <row r="1566" spans="1:5" s="17" customFormat="1">
      <c r="A1566" s="231"/>
      <c r="B1566" s="231"/>
      <c r="D1566" s="204"/>
      <c r="E1566" s="204"/>
    </row>
    <row r="1567" spans="1:5" s="17" customFormat="1">
      <c r="A1567" s="231"/>
      <c r="B1567" s="231"/>
      <c r="D1567" s="204"/>
      <c r="E1567" s="204"/>
    </row>
    <row r="1568" spans="1:5" s="17" customFormat="1">
      <c r="A1568" s="231"/>
      <c r="B1568" s="231"/>
      <c r="D1568" s="204"/>
      <c r="E1568" s="204"/>
    </row>
    <row r="1569" spans="1:5" s="17" customFormat="1">
      <c r="A1569" s="231"/>
      <c r="B1569" s="231"/>
      <c r="D1569" s="204"/>
      <c r="E1569" s="204"/>
    </row>
    <row r="1570" spans="1:5" s="17" customFormat="1">
      <c r="A1570" s="231"/>
      <c r="B1570" s="231"/>
      <c r="D1570" s="204"/>
      <c r="E1570" s="204"/>
    </row>
    <row r="1571" spans="1:5" s="17" customFormat="1">
      <c r="A1571" s="231"/>
      <c r="B1571" s="231"/>
      <c r="D1571" s="204"/>
      <c r="E1571" s="204"/>
    </row>
    <row r="1572" spans="1:5" s="17" customFormat="1">
      <c r="A1572" s="231"/>
      <c r="B1572" s="231"/>
      <c r="D1572" s="204"/>
      <c r="E1572" s="204"/>
    </row>
    <row r="1573" spans="1:5" s="17" customFormat="1">
      <c r="A1573" s="231"/>
      <c r="B1573" s="231"/>
      <c r="D1573" s="204"/>
      <c r="E1573" s="204"/>
    </row>
    <row r="1574" spans="1:5" s="17" customFormat="1">
      <c r="A1574" s="231"/>
      <c r="B1574" s="231"/>
      <c r="D1574" s="204"/>
      <c r="E1574" s="204"/>
    </row>
    <row r="1575" spans="1:5" s="17" customFormat="1">
      <c r="A1575" s="231"/>
      <c r="B1575" s="231"/>
      <c r="D1575" s="204"/>
      <c r="E1575" s="204"/>
    </row>
    <row r="1576" spans="1:5" s="17" customFormat="1">
      <c r="A1576" s="231"/>
      <c r="B1576" s="231"/>
      <c r="D1576" s="204"/>
      <c r="E1576" s="204"/>
    </row>
    <row r="1577" spans="1:5" s="17" customFormat="1">
      <c r="A1577" s="231"/>
      <c r="B1577" s="231"/>
      <c r="D1577" s="204"/>
      <c r="E1577" s="204"/>
    </row>
    <row r="1578" spans="1:5" s="17" customFormat="1">
      <c r="A1578" s="231"/>
      <c r="B1578" s="231"/>
      <c r="D1578" s="204"/>
      <c r="E1578" s="204"/>
    </row>
    <row r="1579" spans="1:5" s="17" customFormat="1">
      <c r="A1579" s="231"/>
      <c r="B1579" s="231"/>
      <c r="D1579" s="204"/>
      <c r="E1579" s="204"/>
    </row>
    <row r="1580" spans="1:5" s="17" customFormat="1">
      <c r="A1580" s="231"/>
      <c r="B1580" s="231"/>
      <c r="D1580" s="204"/>
      <c r="E1580" s="204"/>
    </row>
    <row r="1581" spans="1:5" s="17" customFormat="1">
      <c r="A1581" s="231"/>
      <c r="B1581" s="231"/>
      <c r="D1581" s="204"/>
      <c r="E1581" s="204"/>
    </row>
    <row r="1582" spans="1:5" s="17" customFormat="1">
      <c r="A1582" s="231"/>
      <c r="B1582" s="231"/>
      <c r="D1582" s="204"/>
      <c r="E1582" s="204"/>
    </row>
    <row r="1583" spans="1:5" s="17" customFormat="1">
      <c r="A1583" s="231"/>
      <c r="B1583" s="231"/>
      <c r="D1583" s="204"/>
      <c r="E1583" s="204"/>
    </row>
    <row r="1584" spans="1:5" s="17" customFormat="1">
      <c r="A1584" s="231"/>
      <c r="B1584" s="231"/>
      <c r="D1584" s="204"/>
      <c r="E1584" s="204"/>
    </row>
    <row r="1585" spans="1:5" s="17" customFormat="1">
      <c r="A1585" s="231"/>
      <c r="B1585" s="231"/>
      <c r="D1585" s="204"/>
      <c r="E1585" s="204"/>
    </row>
    <row r="1586" spans="1:5" s="17" customFormat="1">
      <c r="A1586" s="231"/>
      <c r="B1586" s="231"/>
      <c r="D1586" s="204"/>
      <c r="E1586" s="204"/>
    </row>
    <row r="1587" spans="1:5" s="17" customFormat="1">
      <c r="A1587" s="231"/>
      <c r="B1587" s="231"/>
      <c r="D1587" s="204"/>
      <c r="E1587" s="204"/>
    </row>
    <row r="1588" spans="1:5" s="17" customFormat="1">
      <c r="A1588" s="231"/>
      <c r="B1588" s="231"/>
      <c r="D1588" s="204"/>
      <c r="E1588" s="204"/>
    </row>
    <row r="1589" spans="1:5" s="17" customFormat="1">
      <c r="A1589" s="231"/>
      <c r="B1589" s="231"/>
      <c r="D1589" s="204"/>
      <c r="E1589" s="204"/>
    </row>
    <row r="1590" spans="1:5" s="17" customFormat="1">
      <c r="A1590" s="231"/>
      <c r="B1590" s="231"/>
      <c r="D1590" s="204"/>
      <c r="E1590" s="204"/>
    </row>
    <row r="1591" spans="1:5" s="17" customFormat="1">
      <c r="A1591" s="231"/>
      <c r="B1591" s="231"/>
      <c r="D1591" s="204"/>
      <c r="E1591" s="204"/>
    </row>
    <row r="1592" spans="1:5" s="17" customFormat="1">
      <c r="A1592" s="231"/>
      <c r="B1592" s="231"/>
      <c r="D1592" s="204"/>
      <c r="E1592" s="204"/>
    </row>
    <row r="1593" spans="1:5" s="17" customFormat="1">
      <c r="A1593" s="231"/>
      <c r="B1593" s="231"/>
      <c r="D1593" s="204"/>
      <c r="E1593" s="204"/>
    </row>
    <row r="1594" spans="1:5" s="17" customFormat="1">
      <c r="A1594" s="231"/>
      <c r="B1594" s="231"/>
      <c r="D1594" s="204"/>
      <c r="E1594" s="204"/>
    </row>
    <row r="1595" spans="1:5" s="17" customFormat="1">
      <c r="A1595" s="231"/>
      <c r="B1595" s="231"/>
      <c r="D1595" s="204"/>
      <c r="E1595" s="204"/>
    </row>
    <row r="1596" spans="1:5" s="17" customFormat="1">
      <c r="A1596" s="231"/>
      <c r="B1596" s="231"/>
      <c r="D1596" s="204"/>
      <c r="E1596" s="204"/>
    </row>
    <row r="1597" spans="1:5" s="17" customFormat="1">
      <c r="A1597" s="231"/>
      <c r="B1597" s="231"/>
      <c r="D1597" s="204"/>
      <c r="E1597" s="204"/>
    </row>
    <row r="1598" spans="1:5" s="17" customFormat="1">
      <c r="A1598" s="231"/>
      <c r="B1598" s="231"/>
      <c r="D1598" s="204"/>
      <c r="E1598" s="204"/>
    </row>
    <row r="1599" spans="1:5" s="17" customFormat="1">
      <c r="A1599" s="231"/>
      <c r="B1599" s="231"/>
      <c r="D1599" s="204"/>
      <c r="E1599" s="204"/>
    </row>
    <row r="1600" spans="1:5" s="17" customFormat="1">
      <c r="A1600" s="231"/>
      <c r="B1600" s="231"/>
      <c r="D1600" s="204"/>
      <c r="E1600" s="204"/>
    </row>
    <row r="1601" spans="1:5" s="17" customFormat="1">
      <c r="A1601" s="231"/>
      <c r="B1601" s="231"/>
      <c r="D1601" s="204"/>
      <c r="E1601" s="204"/>
    </row>
    <row r="1602" spans="1:5" s="17" customFormat="1">
      <c r="A1602" s="231"/>
      <c r="B1602" s="231"/>
      <c r="D1602" s="204"/>
      <c r="E1602" s="204"/>
    </row>
    <row r="1603" spans="1:5" s="17" customFormat="1">
      <c r="A1603" s="231"/>
      <c r="B1603" s="231"/>
      <c r="D1603" s="204"/>
      <c r="E1603" s="204"/>
    </row>
    <row r="1604" spans="1:5" s="17" customFormat="1">
      <c r="A1604" s="231"/>
      <c r="B1604" s="231"/>
      <c r="D1604" s="204"/>
      <c r="E1604" s="204"/>
    </row>
    <row r="1605" spans="1:5" s="17" customFormat="1">
      <c r="A1605" s="231"/>
      <c r="B1605" s="231"/>
      <c r="D1605" s="204"/>
      <c r="E1605" s="204"/>
    </row>
    <row r="1606" spans="1:5" s="17" customFormat="1">
      <c r="A1606" s="231"/>
      <c r="B1606" s="231"/>
      <c r="D1606" s="204"/>
      <c r="E1606" s="204"/>
    </row>
    <row r="1607" spans="1:5" s="17" customFormat="1">
      <c r="A1607" s="231"/>
      <c r="B1607" s="231"/>
      <c r="D1607" s="204"/>
      <c r="E1607" s="204"/>
    </row>
    <row r="1608" spans="1:5" s="17" customFormat="1">
      <c r="A1608" s="231"/>
      <c r="B1608" s="231"/>
      <c r="D1608" s="204"/>
      <c r="E1608" s="204"/>
    </row>
    <row r="1609" spans="1:5" s="17" customFormat="1">
      <c r="A1609" s="231"/>
      <c r="B1609" s="231"/>
      <c r="D1609" s="204"/>
      <c r="E1609" s="204"/>
    </row>
    <row r="1610" spans="1:5" s="17" customFormat="1">
      <c r="A1610" s="231"/>
      <c r="B1610" s="231"/>
      <c r="D1610" s="204"/>
      <c r="E1610" s="204"/>
    </row>
    <row r="1611" spans="1:5" s="17" customFormat="1">
      <c r="A1611" s="231"/>
      <c r="B1611" s="231"/>
      <c r="D1611" s="204"/>
      <c r="E1611" s="204"/>
    </row>
    <row r="1612" spans="1:5" s="17" customFormat="1">
      <c r="A1612" s="231"/>
      <c r="B1612" s="231"/>
      <c r="D1612" s="204"/>
      <c r="E1612" s="204"/>
    </row>
    <row r="1613" spans="1:5" s="17" customFormat="1">
      <c r="A1613" s="231"/>
      <c r="B1613" s="231"/>
      <c r="D1613" s="204"/>
      <c r="E1613" s="204"/>
    </row>
    <row r="1614" spans="1:5" s="17" customFormat="1">
      <c r="A1614" s="231"/>
      <c r="B1614" s="231"/>
      <c r="D1614" s="204"/>
      <c r="E1614" s="204"/>
    </row>
    <row r="1615" spans="1:5" s="17" customFormat="1">
      <c r="A1615" s="231"/>
      <c r="B1615" s="231"/>
      <c r="D1615" s="204"/>
      <c r="E1615" s="204"/>
    </row>
    <row r="1616" spans="1:5" s="17" customFormat="1">
      <c r="A1616" s="231"/>
      <c r="B1616" s="231"/>
      <c r="D1616" s="204"/>
      <c r="E1616" s="204"/>
    </row>
    <row r="1617" spans="1:5" s="17" customFormat="1">
      <c r="A1617" s="231"/>
      <c r="B1617" s="231"/>
      <c r="D1617" s="204"/>
      <c r="E1617" s="204"/>
    </row>
    <row r="1618" spans="1:5" s="17" customFormat="1">
      <c r="A1618" s="231"/>
      <c r="B1618" s="231"/>
      <c r="D1618" s="204"/>
      <c r="E1618" s="204"/>
    </row>
    <row r="1619" spans="1:5" s="17" customFormat="1">
      <c r="A1619" s="231"/>
      <c r="B1619" s="231"/>
      <c r="D1619" s="204"/>
      <c r="E1619" s="204"/>
    </row>
    <row r="1620" spans="1:5" s="17" customFormat="1">
      <c r="A1620" s="231"/>
      <c r="B1620" s="231"/>
      <c r="D1620" s="204"/>
      <c r="E1620" s="204"/>
    </row>
    <row r="1621" spans="1:5" s="17" customFormat="1">
      <c r="A1621" s="231"/>
      <c r="B1621" s="231"/>
      <c r="D1621" s="204"/>
      <c r="E1621" s="204"/>
    </row>
    <row r="1622" spans="1:5" s="17" customFormat="1">
      <c r="A1622" s="231"/>
      <c r="B1622" s="231"/>
      <c r="D1622" s="204"/>
      <c r="E1622" s="204"/>
    </row>
    <row r="1623" spans="1:5" s="17" customFormat="1">
      <c r="A1623" s="231"/>
      <c r="B1623" s="231"/>
      <c r="D1623" s="204"/>
      <c r="E1623" s="204"/>
    </row>
    <row r="1624" spans="1:5" s="17" customFormat="1">
      <c r="A1624" s="231"/>
      <c r="B1624" s="231"/>
      <c r="D1624" s="204"/>
      <c r="E1624" s="204"/>
    </row>
    <row r="1625" spans="1:5" s="17" customFormat="1">
      <c r="A1625" s="231"/>
      <c r="B1625" s="231"/>
      <c r="D1625" s="204"/>
      <c r="E1625" s="204"/>
    </row>
    <row r="1626" spans="1:5" s="17" customFormat="1">
      <c r="A1626" s="231"/>
      <c r="B1626" s="231"/>
      <c r="D1626" s="204"/>
      <c r="E1626" s="204"/>
    </row>
    <row r="1627" spans="1:5" s="17" customFormat="1">
      <c r="A1627" s="231"/>
      <c r="B1627" s="231"/>
      <c r="D1627" s="204"/>
      <c r="E1627" s="204"/>
    </row>
    <row r="1628" spans="1:5" s="17" customFormat="1">
      <c r="A1628" s="231"/>
      <c r="B1628" s="231"/>
      <c r="D1628" s="204"/>
      <c r="E1628" s="204"/>
    </row>
    <row r="1629" spans="1:5" s="17" customFormat="1">
      <c r="A1629" s="231"/>
      <c r="B1629" s="231"/>
      <c r="D1629" s="204"/>
      <c r="E1629" s="204"/>
    </row>
    <row r="1630" spans="1:5" s="17" customFormat="1">
      <c r="A1630" s="231"/>
      <c r="B1630" s="231"/>
      <c r="D1630" s="204"/>
      <c r="E1630" s="204"/>
    </row>
    <row r="1631" spans="1:5" s="17" customFormat="1">
      <c r="A1631" s="231"/>
      <c r="B1631" s="231"/>
      <c r="D1631" s="204"/>
      <c r="E1631" s="204"/>
    </row>
    <row r="1632" spans="1:5" s="17" customFormat="1">
      <c r="A1632" s="231"/>
      <c r="B1632" s="231"/>
      <c r="D1632" s="204"/>
      <c r="E1632" s="204"/>
    </row>
    <row r="1633" spans="1:5" s="17" customFormat="1">
      <c r="A1633" s="231"/>
      <c r="B1633" s="231"/>
      <c r="D1633" s="204"/>
      <c r="E1633" s="204"/>
    </row>
    <row r="1634" spans="1:5" s="17" customFormat="1">
      <c r="A1634" s="231"/>
      <c r="B1634" s="231"/>
      <c r="D1634" s="204"/>
      <c r="E1634" s="204"/>
    </row>
    <row r="1635" spans="1:5" s="17" customFormat="1">
      <c r="A1635" s="231"/>
      <c r="B1635" s="231"/>
      <c r="D1635" s="204"/>
      <c r="E1635" s="204"/>
    </row>
    <row r="1636" spans="1:5" s="17" customFormat="1">
      <c r="A1636" s="231"/>
      <c r="B1636" s="231"/>
      <c r="D1636" s="204"/>
      <c r="E1636" s="204"/>
    </row>
    <row r="1637" spans="1:5" s="17" customFormat="1">
      <c r="A1637" s="231"/>
      <c r="B1637" s="231"/>
      <c r="D1637" s="204"/>
      <c r="E1637" s="204"/>
    </row>
    <row r="1638" spans="1:5" s="17" customFormat="1">
      <c r="A1638" s="231"/>
      <c r="B1638" s="231"/>
      <c r="D1638" s="204"/>
      <c r="E1638" s="204"/>
    </row>
    <row r="1639" spans="1:5" s="17" customFormat="1">
      <c r="A1639" s="231"/>
      <c r="B1639" s="231"/>
      <c r="D1639" s="204"/>
      <c r="E1639" s="204"/>
    </row>
    <row r="1640" spans="1:5" s="17" customFormat="1">
      <c r="A1640" s="231"/>
      <c r="B1640" s="231"/>
      <c r="D1640" s="204"/>
      <c r="E1640" s="204"/>
    </row>
    <row r="1641" spans="1:5" s="17" customFormat="1">
      <c r="A1641" s="231"/>
      <c r="B1641" s="231"/>
      <c r="D1641" s="204"/>
      <c r="E1641" s="204"/>
    </row>
    <row r="1642" spans="1:5" s="17" customFormat="1">
      <c r="A1642" s="231"/>
      <c r="B1642" s="231"/>
      <c r="D1642" s="204"/>
      <c r="E1642" s="204"/>
    </row>
    <row r="1643" spans="1:5" s="17" customFormat="1">
      <c r="A1643" s="231"/>
      <c r="B1643" s="231"/>
      <c r="D1643" s="204"/>
      <c r="E1643" s="204"/>
    </row>
    <row r="1644" spans="1:5" s="17" customFormat="1">
      <c r="A1644" s="231"/>
      <c r="B1644" s="231"/>
      <c r="D1644" s="204"/>
      <c r="E1644" s="204"/>
    </row>
    <row r="1645" spans="1:5" s="17" customFormat="1">
      <c r="A1645" s="231"/>
      <c r="B1645" s="231"/>
      <c r="D1645" s="204"/>
      <c r="E1645" s="204"/>
    </row>
    <row r="1646" spans="1:5" s="17" customFormat="1">
      <c r="A1646" s="231"/>
      <c r="B1646" s="231"/>
      <c r="D1646" s="204"/>
      <c r="E1646" s="204"/>
    </row>
    <row r="1647" spans="1:5" s="17" customFormat="1">
      <c r="A1647" s="231"/>
      <c r="B1647" s="231"/>
      <c r="D1647" s="204"/>
      <c r="E1647" s="204"/>
    </row>
    <row r="1648" spans="1:5" s="17" customFormat="1">
      <c r="A1648" s="231"/>
      <c r="B1648" s="231"/>
      <c r="D1648" s="204"/>
      <c r="E1648" s="204"/>
    </row>
    <row r="1649" spans="1:5" s="17" customFormat="1">
      <c r="A1649" s="231"/>
      <c r="B1649" s="231"/>
      <c r="D1649" s="204"/>
      <c r="E1649" s="204"/>
    </row>
    <row r="1650" spans="1:5" s="17" customFormat="1">
      <c r="A1650" s="231"/>
      <c r="B1650" s="231"/>
      <c r="D1650" s="204"/>
      <c r="E1650" s="204"/>
    </row>
    <row r="1651" spans="1:5" s="17" customFormat="1">
      <c r="A1651" s="231"/>
      <c r="B1651" s="231"/>
      <c r="D1651" s="204"/>
      <c r="E1651" s="204"/>
    </row>
    <row r="1652" spans="1:5" s="17" customFormat="1">
      <c r="A1652" s="231"/>
      <c r="B1652" s="231"/>
      <c r="D1652" s="204"/>
      <c r="E1652" s="204"/>
    </row>
    <row r="1653" spans="1:5" s="17" customFormat="1">
      <c r="A1653" s="231"/>
      <c r="B1653" s="231"/>
      <c r="D1653" s="204"/>
      <c r="E1653" s="204"/>
    </row>
    <row r="1654" spans="1:5" s="17" customFormat="1">
      <c r="A1654" s="231"/>
      <c r="B1654" s="231"/>
      <c r="D1654" s="204"/>
      <c r="E1654" s="204"/>
    </row>
    <row r="1655" spans="1:5" s="17" customFormat="1">
      <c r="A1655" s="231"/>
      <c r="B1655" s="231"/>
      <c r="D1655" s="204"/>
      <c r="E1655" s="204"/>
    </row>
    <row r="1656" spans="1:5" s="17" customFormat="1">
      <c r="A1656" s="231"/>
      <c r="B1656" s="231"/>
      <c r="D1656" s="204"/>
      <c r="E1656" s="204"/>
    </row>
    <row r="1657" spans="1:5" s="17" customFormat="1">
      <c r="A1657" s="231"/>
      <c r="B1657" s="231"/>
      <c r="D1657" s="204"/>
      <c r="E1657" s="204"/>
    </row>
    <row r="1658" spans="1:5" s="17" customFormat="1">
      <c r="A1658" s="231"/>
      <c r="B1658" s="231"/>
      <c r="D1658" s="204"/>
      <c r="E1658" s="204"/>
    </row>
    <row r="1659" spans="1:5" s="17" customFormat="1">
      <c r="A1659" s="231"/>
      <c r="B1659" s="231"/>
      <c r="D1659" s="204"/>
      <c r="E1659" s="204"/>
    </row>
    <row r="1660" spans="1:5" s="17" customFormat="1">
      <c r="A1660" s="231"/>
      <c r="B1660" s="231"/>
      <c r="D1660" s="204"/>
      <c r="E1660" s="204"/>
    </row>
    <row r="1661" spans="1:5" s="17" customFormat="1">
      <c r="A1661" s="231"/>
      <c r="B1661" s="231"/>
      <c r="D1661" s="204"/>
      <c r="E1661" s="204"/>
    </row>
    <row r="1662" spans="1:5" s="17" customFormat="1">
      <c r="A1662" s="231"/>
      <c r="B1662" s="231"/>
      <c r="D1662" s="204"/>
      <c r="E1662" s="204"/>
    </row>
    <row r="1663" spans="1:5" s="17" customFormat="1">
      <c r="A1663" s="231"/>
      <c r="B1663" s="231"/>
      <c r="D1663" s="204"/>
      <c r="E1663" s="204"/>
    </row>
    <row r="1664" spans="1:5" s="17" customFormat="1">
      <c r="A1664" s="231"/>
      <c r="B1664" s="231"/>
      <c r="D1664" s="204"/>
      <c r="E1664" s="204"/>
    </row>
    <row r="1665" spans="1:5" s="17" customFormat="1">
      <c r="A1665" s="231"/>
      <c r="B1665" s="231"/>
      <c r="D1665" s="204"/>
      <c r="E1665" s="204"/>
    </row>
    <row r="1666" spans="1:5" s="17" customFormat="1">
      <c r="A1666" s="231"/>
      <c r="B1666" s="231"/>
      <c r="D1666" s="204"/>
      <c r="E1666" s="204"/>
    </row>
    <row r="1667" spans="1:5" s="17" customFormat="1">
      <c r="A1667" s="231"/>
      <c r="B1667" s="231"/>
      <c r="D1667" s="204"/>
      <c r="E1667" s="204"/>
    </row>
    <row r="1668" spans="1:5" s="17" customFormat="1">
      <c r="A1668" s="231"/>
      <c r="B1668" s="231"/>
      <c r="D1668" s="204"/>
      <c r="E1668" s="204"/>
    </row>
    <row r="1669" spans="1:5" s="17" customFormat="1">
      <c r="A1669" s="231"/>
      <c r="B1669" s="231"/>
      <c r="D1669" s="204"/>
      <c r="E1669" s="204"/>
    </row>
    <row r="1670" spans="1:5" s="17" customFormat="1">
      <c r="A1670" s="231"/>
      <c r="B1670" s="231"/>
      <c r="D1670" s="204"/>
      <c r="E1670" s="204"/>
    </row>
    <row r="1671" spans="1:5" s="17" customFormat="1">
      <c r="A1671" s="231"/>
      <c r="B1671" s="231"/>
      <c r="D1671" s="204"/>
      <c r="E1671" s="204"/>
    </row>
    <row r="1672" spans="1:5" s="17" customFormat="1">
      <c r="A1672" s="231"/>
      <c r="B1672" s="231"/>
      <c r="D1672" s="204"/>
      <c r="E1672" s="204"/>
    </row>
    <row r="1673" spans="1:5" s="17" customFormat="1">
      <c r="A1673" s="231"/>
      <c r="B1673" s="231"/>
      <c r="D1673" s="204"/>
      <c r="E1673" s="204"/>
    </row>
    <row r="1674" spans="1:5" s="17" customFormat="1">
      <c r="A1674" s="231"/>
      <c r="B1674" s="231"/>
      <c r="D1674" s="204"/>
      <c r="E1674" s="204"/>
    </row>
    <row r="1675" spans="1:5" s="17" customFormat="1">
      <c r="A1675" s="231"/>
      <c r="B1675" s="231"/>
      <c r="D1675" s="204"/>
      <c r="E1675" s="204"/>
    </row>
    <row r="1676" spans="1:5" s="17" customFormat="1">
      <c r="A1676" s="231"/>
      <c r="B1676" s="231"/>
      <c r="D1676" s="204"/>
      <c r="E1676" s="204"/>
    </row>
    <row r="1677" spans="1:5" s="17" customFormat="1">
      <c r="A1677" s="231"/>
      <c r="B1677" s="231"/>
      <c r="D1677" s="204"/>
      <c r="E1677" s="204"/>
    </row>
    <row r="1678" spans="1:5" s="17" customFormat="1">
      <c r="A1678" s="231"/>
      <c r="B1678" s="231"/>
      <c r="D1678" s="204"/>
      <c r="E1678" s="204"/>
    </row>
    <row r="1679" spans="1:5" s="17" customFormat="1">
      <c r="A1679" s="231"/>
      <c r="B1679" s="231"/>
      <c r="D1679" s="204"/>
      <c r="E1679" s="204"/>
    </row>
    <row r="1680" spans="1:5" s="17" customFormat="1">
      <c r="A1680" s="231"/>
      <c r="B1680" s="231"/>
      <c r="D1680" s="204"/>
      <c r="E1680" s="204"/>
    </row>
    <row r="1681" spans="1:5" s="17" customFormat="1">
      <c r="A1681" s="231"/>
      <c r="B1681" s="231"/>
      <c r="D1681" s="204"/>
      <c r="E1681" s="204"/>
    </row>
    <row r="1682" spans="1:5" s="17" customFormat="1">
      <c r="A1682" s="231"/>
      <c r="B1682" s="231"/>
      <c r="D1682" s="204"/>
      <c r="E1682" s="204"/>
    </row>
    <row r="1683" spans="1:5" s="17" customFormat="1">
      <c r="A1683" s="231"/>
      <c r="B1683" s="231"/>
      <c r="D1683" s="204"/>
      <c r="E1683" s="204"/>
    </row>
    <row r="1684" spans="1:5" s="17" customFormat="1">
      <c r="A1684" s="231"/>
      <c r="B1684" s="231"/>
      <c r="D1684" s="204"/>
      <c r="E1684" s="204"/>
    </row>
    <row r="1685" spans="1:5" s="17" customFormat="1">
      <c r="A1685" s="231"/>
      <c r="B1685" s="231"/>
      <c r="D1685" s="204"/>
      <c r="E1685" s="204"/>
    </row>
    <row r="1686" spans="1:5" s="17" customFormat="1">
      <c r="A1686" s="231"/>
      <c r="B1686" s="231"/>
      <c r="D1686" s="204"/>
      <c r="E1686" s="204"/>
    </row>
    <row r="1687" spans="1:5" s="17" customFormat="1">
      <c r="A1687" s="231"/>
      <c r="B1687" s="231"/>
      <c r="D1687" s="204"/>
      <c r="E1687" s="204"/>
    </row>
    <row r="1688" spans="1:5" s="17" customFormat="1">
      <c r="A1688" s="231"/>
      <c r="B1688" s="231"/>
      <c r="D1688" s="204"/>
      <c r="E1688" s="204"/>
    </row>
    <row r="1689" spans="1:5" s="17" customFormat="1">
      <c r="A1689" s="231"/>
      <c r="B1689" s="231"/>
      <c r="D1689" s="204"/>
      <c r="E1689" s="204"/>
    </row>
    <row r="1690" spans="1:5" s="17" customFormat="1">
      <c r="A1690" s="231"/>
      <c r="B1690" s="231"/>
      <c r="D1690" s="204"/>
      <c r="E1690" s="204"/>
    </row>
    <row r="1691" spans="1:5" s="17" customFormat="1">
      <c r="A1691" s="231"/>
      <c r="B1691" s="231"/>
      <c r="D1691" s="204"/>
      <c r="E1691" s="204"/>
    </row>
    <row r="1692" spans="1:5" s="17" customFormat="1">
      <c r="A1692" s="231"/>
      <c r="B1692" s="231"/>
      <c r="D1692" s="204"/>
      <c r="E1692" s="204"/>
    </row>
    <row r="1693" spans="1:5" s="17" customFormat="1">
      <c r="A1693" s="231"/>
      <c r="B1693" s="231"/>
      <c r="D1693" s="204"/>
      <c r="E1693" s="204"/>
    </row>
    <row r="1694" spans="1:5" s="17" customFormat="1">
      <c r="A1694" s="231"/>
      <c r="B1694" s="231"/>
      <c r="D1694" s="204"/>
      <c r="E1694" s="204"/>
    </row>
    <row r="1695" spans="1:5" s="17" customFormat="1">
      <c r="A1695" s="231"/>
      <c r="B1695" s="231"/>
      <c r="D1695" s="204"/>
      <c r="E1695" s="204"/>
    </row>
    <row r="1696" spans="1:5" s="17" customFormat="1">
      <c r="A1696" s="231"/>
      <c r="B1696" s="231"/>
      <c r="D1696" s="204"/>
      <c r="E1696" s="204"/>
    </row>
    <row r="1697" spans="1:5" s="17" customFormat="1">
      <c r="A1697" s="231"/>
      <c r="B1697" s="231"/>
      <c r="D1697" s="204"/>
      <c r="E1697" s="204"/>
    </row>
    <row r="1698" spans="1:5" s="17" customFormat="1">
      <c r="A1698" s="231"/>
      <c r="B1698" s="231"/>
      <c r="D1698" s="204"/>
      <c r="E1698" s="204"/>
    </row>
    <row r="1699" spans="1:5" s="17" customFormat="1">
      <c r="A1699" s="231"/>
      <c r="B1699" s="231"/>
      <c r="D1699" s="204"/>
      <c r="E1699" s="204"/>
    </row>
    <row r="1700" spans="1:5" s="17" customFormat="1">
      <c r="A1700" s="231"/>
      <c r="B1700" s="231"/>
      <c r="D1700" s="204"/>
      <c r="E1700" s="204"/>
    </row>
    <row r="1701" spans="1:5" s="17" customFormat="1">
      <c r="A1701" s="231"/>
      <c r="B1701" s="231"/>
      <c r="D1701" s="204"/>
      <c r="E1701" s="204"/>
    </row>
    <row r="1702" spans="1:5" s="17" customFormat="1">
      <c r="A1702" s="231"/>
      <c r="B1702" s="231"/>
      <c r="D1702" s="204"/>
      <c r="E1702" s="204"/>
    </row>
    <row r="1703" spans="1:5" s="17" customFormat="1">
      <c r="A1703" s="231"/>
      <c r="B1703" s="231"/>
      <c r="D1703" s="204"/>
      <c r="E1703" s="204"/>
    </row>
    <row r="1704" spans="1:5" s="17" customFormat="1">
      <c r="A1704" s="231"/>
      <c r="B1704" s="231"/>
      <c r="D1704" s="204"/>
      <c r="E1704" s="204"/>
    </row>
    <row r="1705" spans="1:5" s="17" customFormat="1">
      <c r="A1705" s="231"/>
      <c r="B1705" s="231"/>
      <c r="D1705" s="204"/>
      <c r="E1705" s="204"/>
    </row>
    <row r="1706" spans="1:5" s="17" customFormat="1">
      <c r="A1706" s="231"/>
      <c r="B1706" s="231"/>
      <c r="D1706" s="204"/>
      <c r="E1706" s="204"/>
    </row>
    <row r="1707" spans="1:5" s="17" customFormat="1">
      <c r="A1707" s="231"/>
      <c r="B1707" s="231"/>
      <c r="D1707" s="204"/>
      <c r="E1707" s="204"/>
    </row>
    <row r="1708" spans="1:5" s="17" customFormat="1">
      <c r="A1708" s="231"/>
      <c r="B1708" s="231"/>
      <c r="D1708" s="204"/>
      <c r="E1708" s="204"/>
    </row>
    <row r="1709" spans="1:5" s="17" customFormat="1">
      <c r="A1709" s="231"/>
      <c r="B1709" s="231"/>
      <c r="D1709" s="204"/>
      <c r="E1709" s="204"/>
    </row>
    <row r="1710" spans="1:5" s="17" customFormat="1">
      <c r="A1710" s="231"/>
      <c r="B1710" s="231"/>
      <c r="D1710" s="204"/>
      <c r="E1710" s="204"/>
    </row>
    <row r="1711" spans="1:5" s="17" customFormat="1">
      <c r="A1711" s="231"/>
      <c r="B1711" s="231"/>
      <c r="D1711" s="204"/>
      <c r="E1711" s="204"/>
    </row>
    <row r="1712" spans="1:5" s="17" customFormat="1">
      <c r="A1712" s="231"/>
      <c r="B1712" s="231"/>
      <c r="D1712" s="204"/>
      <c r="E1712" s="204"/>
    </row>
    <row r="1713" spans="1:5" s="17" customFormat="1">
      <c r="A1713" s="231"/>
      <c r="B1713" s="231"/>
      <c r="D1713" s="204"/>
      <c r="E1713" s="204"/>
    </row>
    <row r="1714" spans="1:5" s="17" customFormat="1">
      <c r="A1714" s="231"/>
      <c r="B1714" s="231"/>
      <c r="D1714" s="204"/>
      <c r="E1714" s="204"/>
    </row>
    <row r="1715" spans="1:5" s="17" customFormat="1">
      <c r="A1715" s="231"/>
      <c r="B1715" s="231"/>
      <c r="D1715" s="204"/>
      <c r="E1715" s="204"/>
    </row>
    <row r="1716" spans="1:5" s="17" customFormat="1">
      <c r="A1716" s="231"/>
      <c r="B1716" s="231"/>
      <c r="D1716" s="204"/>
      <c r="E1716" s="204"/>
    </row>
    <row r="1717" spans="1:5" s="17" customFormat="1">
      <c r="A1717" s="231"/>
      <c r="B1717" s="231"/>
      <c r="D1717" s="204"/>
      <c r="E1717" s="204"/>
    </row>
    <row r="1718" spans="1:5" s="17" customFormat="1">
      <c r="A1718" s="231"/>
      <c r="B1718" s="231"/>
      <c r="D1718" s="204"/>
      <c r="E1718" s="204"/>
    </row>
    <row r="1719" spans="1:5" s="17" customFormat="1">
      <c r="A1719" s="231"/>
      <c r="B1719" s="231"/>
      <c r="D1719" s="204"/>
      <c r="E1719" s="204"/>
    </row>
    <row r="1720" spans="1:5" s="17" customFormat="1">
      <c r="A1720" s="231"/>
      <c r="B1720" s="231"/>
      <c r="D1720" s="204"/>
      <c r="E1720" s="204"/>
    </row>
    <row r="1721" spans="1:5" s="17" customFormat="1">
      <c r="A1721" s="231"/>
      <c r="B1721" s="231"/>
      <c r="D1721" s="204"/>
      <c r="E1721" s="204"/>
    </row>
    <row r="1722" spans="1:5" s="17" customFormat="1">
      <c r="A1722" s="231"/>
      <c r="B1722" s="231"/>
      <c r="D1722" s="204"/>
      <c r="E1722" s="204"/>
    </row>
    <row r="1723" spans="1:5" s="17" customFormat="1">
      <c r="A1723" s="231"/>
      <c r="B1723" s="231"/>
      <c r="D1723" s="204"/>
      <c r="E1723" s="204"/>
    </row>
    <row r="1724" spans="1:5" s="17" customFormat="1">
      <c r="A1724" s="231"/>
      <c r="B1724" s="231"/>
      <c r="D1724" s="204"/>
      <c r="E1724" s="204"/>
    </row>
    <row r="1725" spans="1:5" s="17" customFormat="1">
      <c r="A1725" s="231"/>
      <c r="B1725" s="231"/>
      <c r="D1725" s="204"/>
      <c r="E1725" s="204"/>
    </row>
    <row r="1726" spans="1:5" s="17" customFormat="1">
      <c r="A1726" s="231"/>
      <c r="B1726" s="231"/>
      <c r="D1726" s="204"/>
      <c r="E1726" s="204"/>
    </row>
    <row r="1727" spans="1:5" s="17" customFormat="1">
      <c r="A1727" s="231"/>
      <c r="B1727" s="231"/>
      <c r="D1727" s="204"/>
      <c r="E1727" s="204"/>
    </row>
    <row r="1728" spans="1:5" s="17" customFormat="1">
      <c r="A1728" s="231"/>
      <c r="B1728" s="231"/>
      <c r="D1728" s="204"/>
      <c r="E1728" s="204"/>
    </row>
    <row r="1729" spans="1:5" s="17" customFormat="1">
      <c r="A1729" s="231"/>
      <c r="B1729" s="231"/>
      <c r="D1729" s="204"/>
      <c r="E1729" s="204"/>
    </row>
    <row r="1730" spans="1:5" s="17" customFormat="1">
      <c r="A1730" s="231"/>
      <c r="B1730" s="231"/>
      <c r="D1730" s="204"/>
      <c r="E1730" s="204"/>
    </row>
    <row r="1731" spans="1:5" s="17" customFormat="1">
      <c r="A1731" s="231"/>
      <c r="B1731" s="231"/>
      <c r="D1731" s="204"/>
      <c r="E1731" s="204"/>
    </row>
    <row r="1732" spans="1:5" s="17" customFormat="1">
      <c r="A1732" s="231"/>
      <c r="B1732" s="231"/>
      <c r="D1732" s="204"/>
      <c r="E1732" s="204"/>
    </row>
    <row r="1733" spans="1:5" s="17" customFormat="1">
      <c r="A1733" s="231"/>
      <c r="B1733" s="231"/>
      <c r="D1733" s="204"/>
      <c r="E1733" s="204"/>
    </row>
    <row r="1734" spans="1:5" s="17" customFormat="1">
      <c r="A1734" s="231"/>
      <c r="B1734" s="231"/>
      <c r="D1734" s="204"/>
      <c r="E1734" s="204"/>
    </row>
    <row r="1735" spans="1:5" s="17" customFormat="1">
      <c r="A1735" s="231"/>
      <c r="B1735" s="231"/>
      <c r="D1735" s="204"/>
      <c r="E1735" s="204"/>
    </row>
    <row r="1736" spans="1:5" s="17" customFormat="1">
      <c r="A1736" s="231"/>
      <c r="B1736" s="231"/>
      <c r="D1736" s="204"/>
      <c r="E1736" s="204"/>
    </row>
    <row r="1737" spans="1:5" s="17" customFormat="1">
      <c r="A1737" s="231"/>
      <c r="B1737" s="231"/>
      <c r="D1737" s="204"/>
      <c r="E1737" s="204"/>
    </row>
    <row r="1738" spans="1:5" s="17" customFormat="1">
      <c r="A1738" s="231"/>
      <c r="B1738" s="231"/>
      <c r="D1738" s="204"/>
      <c r="E1738" s="204"/>
    </row>
    <row r="1739" spans="1:5" s="17" customFormat="1">
      <c r="A1739" s="231"/>
      <c r="B1739" s="231"/>
      <c r="D1739" s="204"/>
      <c r="E1739" s="204"/>
    </row>
    <row r="1740" spans="1:5" s="17" customFormat="1">
      <c r="A1740" s="231"/>
      <c r="B1740" s="231"/>
      <c r="D1740" s="204"/>
      <c r="E1740" s="204"/>
    </row>
    <row r="1741" spans="1:5" s="17" customFormat="1">
      <c r="A1741" s="231"/>
      <c r="B1741" s="231"/>
      <c r="D1741" s="204"/>
      <c r="E1741" s="204"/>
    </row>
    <row r="1742" spans="1:5" s="17" customFormat="1">
      <c r="A1742" s="231"/>
      <c r="B1742" s="231"/>
      <c r="D1742" s="204"/>
      <c r="E1742" s="204"/>
    </row>
    <row r="1743" spans="1:5" s="17" customFormat="1">
      <c r="A1743" s="231"/>
      <c r="B1743" s="231"/>
      <c r="D1743" s="204"/>
      <c r="E1743" s="204"/>
    </row>
    <row r="1744" spans="1:5" s="17" customFormat="1">
      <c r="A1744" s="231"/>
      <c r="B1744" s="231"/>
      <c r="D1744" s="204"/>
      <c r="E1744" s="204"/>
    </row>
    <row r="1745" spans="1:5" s="17" customFormat="1">
      <c r="A1745" s="231"/>
      <c r="B1745" s="231"/>
      <c r="D1745" s="204"/>
      <c r="E1745" s="204"/>
    </row>
    <row r="1746" spans="1:5" s="17" customFormat="1">
      <c r="A1746" s="231"/>
      <c r="B1746" s="231"/>
      <c r="D1746" s="204"/>
      <c r="E1746" s="204"/>
    </row>
    <row r="1747" spans="1:5" s="17" customFormat="1">
      <c r="A1747" s="231"/>
      <c r="B1747" s="231"/>
      <c r="D1747" s="204"/>
      <c r="E1747" s="204"/>
    </row>
    <row r="1748" spans="1:5" s="17" customFormat="1">
      <c r="A1748" s="231"/>
      <c r="B1748" s="231"/>
      <c r="D1748" s="204"/>
      <c r="E1748" s="204"/>
    </row>
    <row r="1749" spans="1:5" s="17" customFormat="1">
      <c r="A1749" s="231"/>
      <c r="B1749" s="231"/>
      <c r="D1749" s="204"/>
      <c r="E1749" s="204"/>
    </row>
    <row r="1750" spans="1:5" s="17" customFormat="1">
      <c r="A1750" s="231"/>
      <c r="B1750" s="231"/>
      <c r="D1750" s="204"/>
      <c r="E1750" s="204"/>
    </row>
    <row r="1751" spans="1:5" s="17" customFormat="1">
      <c r="A1751" s="231"/>
      <c r="B1751" s="231"/>
      <c r="D1751" s="204"/>
      <c r="E1751" s="204"/>
    </row>
    <row r="1752" spans="1:5" s="17" customFormat="1">
      <c r="A1752" s="231"/>
      <c r="B1752" s="231"/>
      <c r="D1752" s="204"/>
      <c r="E1752" s="204"/>
    </row>
    <row r="1753" spans="1:5" s="17" customFormat="1">
      <c r="A1753" s="231"/>
      <c r="B1753" s="231"/>
      <c r="D1753" s="204"/>
      <c r="E1753" s="204"/>
    </row>
    <row r="1754" spans="1:5" s="17" customFormat="1">
      <c r="A1754" s="231"/>
      <c r="B1754" s="231"/>
      <c r="D1754" s="204"/>
      <c r="E1754" s="204"/>
    </row>
    <row r="1755" spans="1:5" s="17" customFormat="1">
      <c r="A1755" s="231"/>
      <c r="B1755" s="231"/>
      <c r="D1755" s="204"/>
      <c r="E1755" s="204"/>
    </row>
    <row r="1756" spans="1:5" s="17" customFormat="1">
      <c r="A1756" s="231"/>
      <c r="B1756" s="231"/>
      <c r="D1756" s="204"/>
      <c r="E1756" s="204"/>
    </row>
    <row r="1757" spans="1:5" s="17" customFormat="1">
      <c r="A1757" s="231"/>
      <c r="B1757" s="231"/>
      <c r="D1757" s="204"/>
      <c r="E1757" s="204"/>
    </row>
    <row r="1758" spans="1:5" s="17" customFormat="1">
      <c r="A1758" s="231"/>
      <c r="B1758" s="231"/>
      <c r="D1758" s="204"/>
      <c r="E1758" s="204"/>
    </row>
    <row r="1759" spans="1:5" s="17" customFormat="1">
      <c r="A1759" s="231"/>
      <c r="B1759" s="231"/>
      <c r="D1759" s="204"/>
      <c r="E1759" s="204"/>
    </row>
    <row r="1760" spans="1:5" s="17" customFormat="1">
      <c r="A1760" s="231"/>
      <c r="B1760" s="231"/>
      <c r="D1760" s="204"/>
      <c r="E1760" s="204"/>
    </row>
    <row r="1761" spans="1:5" s="17" customFormat="1">
      <c r="A1761" s="231"/>
      <c r="B1761" s="231"/>
      <c r="D1761" s="204"/>
      <c r="E1761" s="204"/>
    </row>
    <row r="1762" spans="1:5" s="17" customFormat="1">
      <c r="A1762" s="231"/>
      <c r="B1762" s="231"/>
      <c r="D1762" s="204"/>
      <c r="E1762" s="204"/>
    </row>
    <row r="1763" spans="1:5" s="17" customFormat="1">
      <c r="A1763" s="231"/>
      <c r="B1763" s="231"/>
      <c r="D1763" s="204"/>
      <c r="E1763" s="204"/>
    </row>
    <row r="1764" spans="1:5" s="17" customFormat="1">
      <c r="A1764" s="231"/>
      <c r="B1764" s="231"/>
      <c r="D1764" s="204"/>
      <c r="E1764" s="204"/>
    </row>
    <row r="1765" spans="1:5" s="17" customFormat="1">
      <c r="A1765" s="231"/>
      <c r="B1765" s="231"/>
      <c r="D1765" s="204"/>
      <c r="E1765" s="204"/>
    </row>
    <row r="1766" spans="1:5" s="17" customFormat="1">
      <c r="A1766" s="231"/>
      <c r="B1766" s="231"/>
      <c r="D1766" s="204"/>
      <c r="E1766" s="204"/>
    </row>
    <row r="1767" spans="1:5" s="17" customFormat="1">
      <c r="A1767" s="231"/>
      <c r="B1767" s="231"/>
      <c r="D1767" s="204"/>
      <c r="E1767" s="204"/>
    </row>
    <row r="1768" spans="1:5" s="17" customFormat="1">
      <c r="A1768" s="231"/>
      <c r="B1768" s="231"/>
      <c r="D1768" s="204"/>
      <c r="E1768" s="204"/>
    </row>
    <row r="1769" spans="1:5" s="17" customFormat="1">
      <c r="A1769" s="231"/>
      <c r="B1769" s="231"/>
      <c r="D1769" s="204"/>
      <c r="E1769" s="204"/>
    </row>
    <row r="1770" spans="1:5" s="17" customFormat="1">
      <c r="A1770" s="231"/>
      <c r="B1770" s="231"/>
      <c r="D1770" s="204"/>
      <c r="E1770" s="204"/>
    </row>
    <row r="1771" spans="1:5" s="17" customFormat="1">
      <c r="A1771" s="231"/>
      <c r="B1771" s="231"/>
      <c r="D1771" s="204"/>
      <c r="E1771" s="204"/>
    </row>
    <row r="1772" spans="1:5" s="17" customFormat="1">
      <c r="A1772" s="231"/>
      <c r="B1772" s="231"/>
      <c r="D1772" s="204"/>
      <c r="E1772" s="204"/>
    </row>
    <row r="1773" spans="1:5" s="17" customFormat="1">
      <c r="A1773" s="231"/>
      <c r="B1773" s="231"/>
      <c r="D1773" s="204"/>
      <c r="E1773" s="204"/>
    </row>
    <row r="1774" spans="1:5" s="17" customFormat="1">
      <c r="A1774" s="231"/>
      <c r="B1774" s="231"/>
      <c r="D1774" s="204"/>
      <c r="E1774" s="204"/>
    </row>
    <row r="1775" spans="1:5" s="17" customFormat="1">
      <c r="A1775" s="231"/>
      <c r="B1775" s="231"/>
      <c r="D1775" s="204"/>
      <c r="E1775" s="204"/>
    </row>
    <row r="1776" spans="1:5" s="17" customFormat="1">
      <c r="A1776" s="231"/>
      <c r="B1776" s="231"/>
      <c r="D1776" s="204"/>
      <c r="E1776" s="204"/>
    </row>
    <row r="1777" spans="1:5" s="17" customFormat="1">
      <c r="A1777" s="231"/>
      <c r="B1777" s="231"/>
      <c r="D1777" s="204"/>
      <c r="E1777" s="204"/>
    </row>
    <row r="1778" spans="1:5" s="17" customFormat="1">
      <c r="A1778" s="231"/>
      <c r="B1778" s="231"/>
      <c r="D1778" s="204"/>
      <c r="E1778" s="204"/>
    </row>
    <row r="1779" spans="1:5" s="17" customFormat="1">
      <c r="A1779" s="231"/>
      <c r="B1779" s="231"/>
      <c r="D1779" s="204"/>
      <c r="E1779" s="204"/>
    </row>
    <row r="1780" spans="1:5" s="17" customFormat="1">
      <c r="A1780" s="231"/>
      <c r="B1780" s="231"/>
      <c r="D1780" s="204"/>
      <c r="E1780" s="204"/>
    </row>
    <row r="1781" spans="1:5" s="17" customFormat="1">
      <c r="A1781" s="231"/>
      <c r="B1781" s="231"/>
      <c r="D1781" s="204"/>
      <c r="E1781" s="204"/>
    </row>
    <row r="1782" spans="1:5" s="17" customFormat="1">
      <c r="A1782" s="231"/>
      <c r="B1782" s="231"/>
      <c r="D1782" s="204"/>
      <c r="E1782" s="204"/>
    </row>
    <row r="1783" spans="1:5" s="17" customFormat="1">
      <c r="A1783" s="231"/>
      <c r="B1783" s="231"/>
      <c r="D1783" s="204"/>
      <c r="E1783" s="204"/>
    </row>
    <row r="1784" spans="1:5" s="17" customFormat="1">
      <c r="A1784" s="231"/>
      <c r="B1784" s="231"/>
      <c r="D1784" s="204"/>
      <c r="E1784" s="204"/>
    </row>
    <row r="1785" spans="1:5" s="17" customFormat="1">
      <c r="A1785" s="231"/>
      <c r="B1785" s="231"/>
      <c r="D1785" s="204"/>
      <c r="E1785" s="204"/>
    </row>
    <row r="1786" spans="1:5" s="17" customFormat="1">
      <c r="A1786" s="231"/>
      <c r="B1786" s="231"/>
      <c r="D1786" s="204"/>
      <c r="E1786" s="204"/>
    </row>
    <row r="1787" spans="1:5" s="17" customFormat="1">
      <c r="A1787" s="231"/>
      <c r="B1787" s="231"/>
      <c r="D1787" s="204"/>
      <c r="E1787" s="204"/>
    </row>
    <row r="1788" spans="1:5" s="17" customFormat="1">
      <c r="A1788" s="231"/>
      <c r="B1788" s="231"/>
      <c r="D1788" s="204"/>
      <c r="E1788" s="204"/>
    </row>
    <row r="1789" spans="1:5" s="17" customFormat="1">
      <c r="A1789" s="231"/>
      <c r="B1789" s="231"/>
      <c r="D1789" s="204"/>
      <c r="E1789" s="204"/>
    </row>
    <row r="1790" spans="1:5" s="17" customFormat="1">
      <c r="A1790" s="231"/>
      <c r="B1790" s="231"/>
      <c r="D1790" s="204"/>
      <c r="E1790" s="204"/>
    </row>
    <row r="1791" spans="1:5" s="17" customFormat="1">
      <c r="A1791" s="231"/>
      <c r="B1791" s="231"/>
      <c r="D1791" s="204"/>
      <c r="E1791" s="204"/>
    </row>
    <row r="1792" spans="1:5" s="17" customFormat="1">
      <c r="A1792" s="231"/>
      <c r="B1792" s="231"/>
      <c r="D1792" s="204"/>
      <c r="E1792" s="204"/>
    </row>
    <row r="1793" spans="1:5" s="17" customFormat="1">
      <c r="A1793" s="231"/>
      <c r="B1793" s="231"/>
      <c r="D1793" s="204"/>
      <c r="E1793" s="204"/>
    </row>
    <row r="1794" spans="1:5" s="17" customFormat="1">
      <c r="A1794" s="231"/>
      <c r="B1794" s="231"/>
      <c r="D1794" s="204"/>
      <c r="E1794" s="204"/>
    </row>
    <row r="1795" spans="1:5" s="17" customFormat="1">
      <c r="A1795" s="231"/>
      <c r="B1795" s="231"/>
      <c r="D1795" s="204"/>
      <c r="E1795" s="204"/>
    </row>
    <row r="1796" spans="1:5" s="17" customFormat="1">
      <c r="A1796" s="231"/>
      <c r="B1796" s="231"/>
      <c r="D1796" s="204"/>
      <c r="E1796" s="204"/>
    </row>
    <row r="1797" spans="1:5" s="17" customFormat="1">
      <c r="A1797" s="231"/>
      <c r="B1797" s="231"/>
      <c r="D1797" s="204"/>
      <c r="E1797" s="204"/>
    </row>
    <row r="1798" spans="1:5" s="17" customFormat="1">
      <c r="A1798" s="231"/>
      <c r="B1798" s="231"/>
      <c r="D1798" s="204"/>
      <c r="E1798" s="204"/>
    </row>
    <row r="1799" spans="1:5" s="17" customFormat="1">
      <c r="A1799" s="231"/>
      <c r="B1799" s="231"/>
      <c r="D1799" s="204"/>
      <c r="E1799" s="204"/>
    </row>
    <row r="1800" spans="1:5" s="17" customFormat="1">
      <c r="A1800" s="231"/>
      <c r="B1800" s="231"/>
      <c r="D1800" s="204"/>
      <c r="E1800" s="204"/>
    </row>
    <row r="1801" spans="1:5" s="17" customFormat="1">
      <c r="A1801" s="231"/>
      <c r="B1801" s="231"/>
      <c r="D1801" s="204"/>
      <c r="E1801" s="204"/>
    </row>
    <row r="1802" spans="1:5" s="17" customFormat="1">
      <c r="A1802" s="231"/>
      <c r="B1802" s="231"/>
      <c r="D1802" s="204"/>
      <c r="E1802" s="204"/>
    </row>
    <row r="1803" spans="1:5" s="17" customFormat="1">
      <c r="A1803" s="231"/>
      <c r="B1803" s="231"/>
      <c r="D1803" s="204"/>
      <c r="E1803" s="204"/>
    </row>
    <row r="1804" spans="1:5" s="17" customFormat="1">
      <c r="A1804" s="231"/>
      <c r="B1804" s="231"/>
      <c r="D1804" s="204"/>
      <c r="E1804" s="204"/>
    </row>
    <row r="1805" spans="1:5" s="17" customFormat="1">
      <c r="A1805" s="231"/>
      <c r="B1805" s="231"/>
      <c r="D1805" s="204"/>
      <c r="E1805" s="204"/>
    </row>
    <row r="1806" spans="1:5" s="17" customFormat="1">
      <c r="A1806" s="231"/>
      <c r="B1806" s="231"/>
      <c r="D1806" s="204"/>
      <c r="E1806" s="204"/>
    </row>
    <row r="1807" spans="1:5" s="17" customFormat="1">
      <c r="A1807" s="231"/>
      <c r="B1807" s="231"/>
      <c r="D1807" s="204"/>
      <c r="E1807" s="204"/>
    </row>
    <row r="1808" spans="1:5" s="17" customFormat="1">
      <c r="A1808" s="231"/>
      <c r="B1808" s="231"/>
      <c r="D1808" s="204"/>
      <c r="E1808" s="204"/>
    </row>
    <row r="1809" spans="1:5" s="17" customFormat="1">
      <c r="A1809" s="231"/>
      <c r="B1809" s="231"/>
      <c r="D1809" s="204"/>
      <c r="E1809" s="204"/>
    </row>
    <row r="1810" spans="1:5" s="17" customFormat="1">
      <c r="A1810" s="231"/>
      <c r="B1810" s="231"/>
      <c r="D1810" s="204"/>
      <c r="E1810" s="204"/>
    </row>
    <row r="1811" spans="1:5" s="17" customFormat="1">
      <c r="A1811" s="231"/>
      <c r="B1811" s="231"/>
      <c r="D1811" s="204"/>
      <c r="E1811" s="204"/>
    </row>
    <row r="1812" spans="1:5" s="17" customFormat="1">
      <c r="A1812" s="231"/>
      <c r="B1812" s="231"/>
      <c r="D1812" s="204"/>
      <c r="E1812" s="204"/>
    </row>
    <row r="1813" spans="1:5" s="17" customFormat="1">
      <c r="A1813" s="231"/>
      <c r="B1813" s="231"/>
      <c r="D1813" s="204"/>
      <c r="E1813" s="204"/>
    </row>
    <row r="1814" spans="1:5" s="17" customFormat="1">
      <c r="A1814" s="231"/>
      <c r="B1814" s="231"/>
      <c r="D1814" s="204"/>
      <c r="E1814" s="204"/>
    </row>
    <row r="1815" spans="1:5" s="17" customFormat="1">
      <c r="A1815" s="231"/>
      <c r="B1815" s="231"/>
      <c r="D1815" s="204"/>
      <c r="E1815" s="204"/>
    </row>
    <row r="1816" spans="1:5" s="17" customFormat="1">
      <c r="A1816" s="231"/>
      <c r="B1816" s="231"/>
      <c r="D1816" s="204"/>
      <c r="E1816" s="204"/>
    </row>
    <row r="1817" spans="1:5" s="17" customFormat="1">
      <c r="A1817" s="231"/>
      <c r="B1817" s="231"/>
      <c r="D1817" s="204"/>
      <c r="E1817" s="204"/>
    </row>
    <row r="1818" spans="1:5" s="17" customFormat="1">
      <c r="A1818" s="231"/>
      <c r="B1818" s="231"/>
      <c r="D1818" s="204"/>
      <c r="E1818" s="204"/>
    </row>
    <row r="1819" spans="1:5" s="17" customFormat="1">
      <c r="A1819" s="231"/>
      <c r="B1819" s="231"/>
      <c r="D1819" s="204"/>
      <c r="E1819" s="204"/>
    </row>
    <row r="1820" spans="1:5" s="17" customFormat="1">
      <c r="A1820" s="231"/>
      <c r="B1820" s="231"/>
      <c r="D1820" s="204"/>
      <c r="E1820" s="204"/>
    </row>
    <row r="1821" spans="1:5" s="17" customFormat="1">
      <c r="A1821" s="231"/>
      <c r="B1821" s="231"/>
      <c r="D1821" s="204"/>
      <c r="E1821" s="204"/>
    </row>
    <row r="1822" spans="1:5" s="17" customFormat="1">
      <c r="A1822" s="231"/>
      <c r="B1822" s="231"/>
      <c r="D1822" s="204"/>
      <c r="E1822" s="204"/>
    </row>
    <row r="1823" spans="1:5" s="17" customFormat="1">
      <c r="A1823" s="231"/>
      <c r="B1823" s="231"/>
      <c r="D1823" s="204"/>
      <c r="E1823" s="204"/>
    </row>
    <row r="1824" spans="1:5" s="17" customFormat="1">
      <c r="A1824" s="231"/>
      <c r="B1824" s="231"/>
      <c r="D1824" s="204"/>
      <c r="E1824" s="204"/>
    </row>
    <row r="1825" spans="1:5" s="17" customFormat="1">
      <c r="A1825" s="231"/>
      <c r="B1825" s="231"/>
      <c r="D1825" s="204"/>
      <c r="E1825" s="204"/>
    </row>
    <row r="1826" spans="1:5" s="17" customFormat="1">
      <c r="A1826" s="231"/>
      <c r="B1826" s="231"/>
      <c r="D1826" s="204"/>
      <c r="E1826" s="204"/>
    </row>
    <row r="1827" spans="1:5" s="17" customFormat="1">
      <c r="A1827" s="231"/>
      <c r="B1827" s="231"/>
      <c r="D1827" s="204"/>
      <c r="E1827" s="204"/>
    </row>
    <row r="1828" spans="1:5" s="17" customFormat="1">
      <c r="A1828" s="231"/>
      <c r="B1828" s="231"/>
      <c r="D1828" s="204"/>
      <c r="E1828" s="204"/>
    </row>
    <row r="1829" spans="1:5" s="17" customFormat="1">
      <c r="A1829" s="231"/>
      <c r="B1829" s="231"/>
      <c r="D1829" s="204"/>
      <c r="E1829" s="204"/>
    </row>
    <row r="1830" spans="1:5" s="17" customFormat="1">
      <c r="A1830" s="231"/>
      <c r="B1830" s="231"/>
      <c r="D1830" s="204"/>
      <c r="E1830" s="204"/>
    </row>
    <row r="1831" spans="1:5" s="17" customFormat="1">
      <c r="A1831" s="231"/>
      <c r="B1831" s="231"/>
      <c r="D1831" s="204"/>
      <c r="E1831" s="204"/>
    </row>
    <row r="1832" spans="1:5" s="17" customFormat="1">
      <c r="A1832" s="231"/>
      <c r="B1832" s="231"/>
      <c r="D1832" s="204"/>
      <c r="E1832" s="204"/>
    </row>
    <row r="1833" spans="1:5" s="17" customFormat="1">
      <c r="A1833" s="231"/>
      <c r="B1833" s="231"/>
      <c r="D1833" s="204"/>
      <c r="E1833" s="204"/>
    </row>
    <row r="1834" spans="1:5" s="17" customFormat="1">
      <c r="A1834" s="231"/>
      <c r="B1834" s="231"/>
      <c r="D1834" s="204"/>
      <c r="E1834" s="204"/>
    </row>
    <row r="1835" spans="1:5" s="17" customFormat="1">
      <c r="A1835" s="231"/>
      <c r="B1835" s="231"/>
      <c r="D1835" s="204"/>
      <c r="E1835" s="204"/>
    </row>
    <row r="1836" spans="1:5" s="17" customFormat="1">
      <c r="A1836" s="231"/>
      <c r="B1836" s="231"/>
      <c r="D1836" s="204"/>
      <c r="E1836" s="204"/>
    </row>
    <row r="1837" spans="1:5" s="17" customFormat="1">
      <c r="A1837" s="231"/>
      <c r="B1837" s="231"/>
      <c r="D1837" s="204"/>
      <c r="E1837" s="204"/>
    </row>
    <row r="1838" spans="1:5" s="17" customFormat="1">
      <c r="A1838" s="231"/>
      <c r="B1838" s="231"/>
      <c r="D1838" s="204"/>
      <c r="E1838" s="204"/>
    </row>
    <row r="1839" spans="1:5" s="17" customFormat="1">
      <c r="A1839" s="231"/>
      <c r="B1839" s="231"/>
      <c r="D1839" s="204"/>
      <c r="E1839" s="204"/>
    </row>
    <row r="1840" spans="1:5" s="17" customFormat="1">
      <c r="A1840" s="231"/>
      <c r="B1840" s="231"/>
      <c r="D1840" s="204"/>
      <c r="E1840" s="204"/>
    </row>
    <row r="1841" spans="1:5" s="17" customFormat="1">
      <c r="A1841" s="231"/>
      <c r="B1841" s="231"/>
      <c r="D1841" s="204"/>
      <c r="E1841" s="204"/>
    </row>
    <row r="1842" spans="1:5" s="17" customFormat="1">
      <c r="A1842" s="231"/>
      <c r="B1842" s="231"/>
      <c r="D1842" s="204"/>
      <c r="E1842" s="204"/>
    </row>
    <row r="1843" spans="1:5" s="17" customFormat="1">
      <c r="A1843" s="231"/>
      <c r="B1843" s="231"/>
      <c r="D1843" s="204"/>
      <c r="E1843" s="204"/>
    </row>
    <row r="1844" spans="1:5" s="17" customFormat="1">
      <c r="A1844" s="231"/>
      <c r="B1844" s="231"/>
      <c r="D1844" s="204"/>
      <c r="E1844" s="204"/>
    </row>
    <row r="1845" spans="1:5" s="17" customFormat="1">
      <c r="A1845" s="231"/>
      <c r="B1845" s="231"/>
      <c r="D1845" s="204"/>
      <c r="E1845" s="204"/>
    </row>
    <row r="1846" spans="1:5" s="17" customFormat="1">
      <c r="A1846" s="231"/>
      <c r="B1846" s="231"/>
      <c r="D1846" s="204"/>
      <c r="E1846" s="204"/>
    </row>
    <row r="1847" spans="1:5" s="17" customFormat="1">
      <c r="A1847" s="231"/>
      <c r="B1847" s="231"/>
      <c r="D1847" s="204"/>
      <c r="E1847" s="204"/>
    </row>
    <row r="1848" spans="1:5" s="17" customFormat="1">
      <c r="A1848" s="231"/>
      <c r="B1848" s="231"/>
      <c r="D1848" s="204"/>
      <c r="E1848" s="204"/>
    </row>
    <row r="1849" spans="1:5" s="17" customFormat="1">
      <c r="A1849" s="231"/>
      <c r="B1849" s="231"/>
      <c r="D1849" s="204"/>
      <c r="E1849" s="204"/>
    </row>
    <row r="1850" spans="1:5" s="17" customFormat="1">
      <c r="A1850" s="231"/>
      <c r="B1850" s="231"/>
      <c r="D1850" s="204"/>
      <c r="E1850" s="204"/>
    </row>
    <row r="1851" spans="1:5" s="17" customFormat="1">
      <c r="A1851" s="231"/>
      <c r="B1851" s="231"/>
      <c r="D1851" s="204"/>
      <c r="E1851" s="204"/>
    </row>
    <row r="1852" spans="1:5" s="17" customFormat="1">
      <c r="A1852" s="231"/>
      <c r="B1852" s="231"/>
      <c r="D1852" s="204"/>
      <c r="E1852" s="204"/>
    </row>
    <row r="1853" spans="1:5" s="17" customFormat="1">
      <c r="A1853" s="231"/>
      <c r="B1853" s="231"/>
      <c r="D1853" s="204"/>
      <c r="E1853" s="204"/>
    </row>
    <row r="1854" spans="1:5" s="17" customFormat="1">
      <c r="A1854" s="231"/>
      <c r="B1854" s="231"/>
      <c r="D1854" s="204"/>
      <c r="E1854" s="204"/>
    </row>
    <row r="1855" spans="1:5" s="17" customFormat="1">
      <c r="A1855" s="231"/>
      <c r="B1855" s="231"/>
      <c r="D1855" s="204"/>
      <c r="E1855" s="204"/>
    </row>
    <row r="1856" spans="1:5" s="17" customFormat="1">
      <c r="A1856" s="231"/>
      <c r="B1856" s="231"/>
      <c r="D1856" s="204"/>
      <c r="E1856" s="204"/>
    </row>
    <row r="1857" spans="1:5" s="17" customFormat="1">
      <c r="A1857" s="231"/>
      <c r="B1857" s="231"/>
      <c r="D1857" s="204"/>
      <c r="E1857" s="204"/>
    </row>
    <row r="1858" spans="1:5" s="17" customFormat="1">
      <c r="A1858" s="231"/>
      <c r="B1858" s="231"/>
      <c r="D1858" s="204"/>
      <c r="E1858" s="204"/>
    </row>
    <row r="1859" spans="1:5" s="17" customFormat="1">
      <c r="A1859" s="231"/>
      <c r="B1859" s="231"/>
      <c r="D1859" s="204"/>
      <c r="E1859" s="204"/>
    </row>
    <row r="1860" spans="1:5" s="17" customFormat="1">
      <c r="A1860" s="231"/>
      <c r="B1860" s="231"/>
      <c r="D1860" s="204"/>
      <c r="E1860" s="204"/>
    </row>
    <row r="1861" spans="1:5" s="17" customFormat="1">
      <c r="A1861" s="231"/>
      <c r="B1861" s="231"/>
      <c r="D1861" s="204"/>
      <c r="E1861" s="204"/>
    </row>
    <row r="1862" spans="1:5" s="17" customFormat="1">
      <c r="A1862" s="231"/>
      <c r="B1862" s="231"/>
      <c r="D1862" s="204"/>
      <c r="E1862" s="204"/>
    </row>
    <row r="1863" spans="1:5" s="17" customFormat="1">
      <c r="A1863" s="231"/>
      <c r="B1863" s="231"/>
      <c r="D1863" s="204"/>
      <c r="E1863" s="204"/>
    </row>
    <row r="1864" spans="1:5" s="17" customFormat="1">
      <c r="A1864" s="231"/>
      <c r="B1864" s="231"/>
      <c r="D1864" s="204"/>
      <c r="E1864" s="204"/>
    </row>
    <row r="1865" spans="1:5" s="17" customFormat="1">
      <c r="A1865" s="231"/>
      <c r="B1865" s="231"/>
      <c r="D1865" s="204"/>
      <c r="E1865" s="204"/>
    </row>
    <row r="1866" spans="1:5" s="17" customFormat="1">
      <c r="A1866" s="231"/>
      <c r="B1866" s="231"/>
      <c r="D1866" s="204"/>
      <c r="E1866" s="204"/>
    </row>
    <row r="1867" spans="1:5" s="17" customFormat="1">
      <c r="A1867" s="231"/>
      <c r="B1867" s="231"/>
      <c r="D1867" s="204"/>
      <c r="E1867" s="204"/>
    </row>
    <row r="1868" spans="1:5" s="17" customFormat="1">
      <c r="A1868" s="231"/>
      <c r="B1868" s="231"/>
      <c r="D1868" s="204"/>
      <c r="E1868" s="204"/>
    </row>
    <row r="1869" spans="1:5" s="17" customFormat="1">
      <c r="A1869" s="231"/>
      <c r="B1869" s="231"/>
      <c r="D1869" s="204"/>
      <c r="E1869" s="204"/>
    </row>
    <row r="1870" spans="1:5" s="17" customFormat="1">
      <c r="A1870" s="231"/>
      <c r="B1870" s="231"/>
      <c r="D1870" s="204"/>
      <c r="E1870" s="204"/>
    </row>
    <row r="1871" spans="1:5" s="17" customFormat="1">
      <c r="A1871" s="231"/>
      <c r="B1871" s="231"/>
      <c r="D1871" s="204"/>
      <c r="E1871" s="204"/>
    </row>
    <row r="1872" spans="1:5" s="17" customFormat="1">
      <c r="A1872" s="231"/>
      <c r="B1872" s="231"/>
      <c r="D1872" s="204"/>
      <c r="E1872" s="204"/>
    </row>
    <row r="1873" spans="1:5" s="17" customFormat="1">
      <c r="A1873" s="231"/>
      <c r="B1873" s="231"/>
      <c r="D1873" s="204"/>
      <c r="E1873" s="204"/>
    </row>
    <row r="1874" spans="1:5" s="17" customFormat="1">
      <c r="A1874" s="231"/>
      <c r="B1874" s="231"/>
      <c r="D1874" s="204"/>
      <c r="E1874" s="204"/>
    </row>
    <row r="1875" spans="1:5" s="17" customFormat="1">
      <c r="A1875" s="231"/>
      <c r="B1875" s="231"/>
      <c r="D1875" s="204"/>
      <c r="E1875" s="204"/>
    </row>
    <row r="1876" spans="1:5" s="17" customFormat="1">
      <c r="A1876" s="231"/>
      <c r="B1876" s="231"/>
      <c r="D1876" s="204"/>
      <c r="E1876" s="204"/>
    </row>
    <row r="1877" spans="1:5" s="17" customFormat="1">
      <c r="A1877" s="231"/>
      <c r="B1877" s="231"/>
      <c r="D1877" s="204"/>
      <c r="E1877" s="204"/>
    </row>
    <row r="1878" spans="1:5" s="17" customFormat="1">
      <c r="A1878" s="231"/>
      <c r="B1878" s="231"/>
      <c r="D1878" s="204"/>
      <c r="E1878" s="204"/>
    </row>
    <row r="1879" spans="1:5" s="17" customFormat="1">
      <c r="A1879" s="231"/>
      <c r="B1879" s="231"/>
      <c r="D1879" s="204"/>
      <c r="E1879" s="204"/>
    </row>
    <row r="1880" spans="1:5" s="17" customFormat="1">
      <c r="A1880" s="231"/>
      <c r="B1880" s="231"/>
      <c r="D1880" s="204"/>
      <c r="E1880" s="204"/>
    </row>
    <row r="1881" spans="1:5" s="17" customFormat="1">
      <c r="A1881" s="231"/>
      <c r="B1881" s="231"/>
      <c r="D1881" s="204"/>
      <c r="E1881" s="204"/>
    </row>
    <row r="1882" spans="1:5" s="17" customFormat="1">
      <c r="A1882" s="231"/>
      <c r="B1882" s="231"/>
      <c r="D1882" s="204"/>
      <c r="E1882" s="204"/>
    </row>
    <row r="1883" spans="1:5" s="17" customFormat="1">
      <c r="A1883" s="231"/>
      <c r="B1883" s="231"/>
      <c r="D1883" s="204"/>
      <c r="E1883" s="204"/>
    </row>
    <row r="1884" spans="1:5" s="17" customFormat="1">
      <c r="A1884" s="231"/>
      <c r="B1884" s="231"/>
      <c r="D1884" s="204"/>
      <c r="E1884" s="204"/>
    </row>
    <row r="1885" spans="1:5" s="17" customFormat="1">
      <c r="A1885" s="231"/>
      <c r="B1885" s="231"/>
      <c r="D1885" s="204"/>
      <c r="E1885" s="204"/>
    </row>
    <row r="1886" spans="1:5" s="17" customFormat="1">
      <c r="A1886" s="231"/>
      <c r="B1886" s="231"/>
      <c r="D1886" s="204"/>
      <c r="E1886" s="204"/>
    </row>
    <row r="1887" spans="1:5" s="17" customFormat="1">
      <c r="A1887" s="231"/>
      <c r="B1887" s="231"/>
      <c r="D1887" s="204"/>
      <c r="E1887" s="204"/>
    </row>
    <row r="1888" spans="1:5" s="17" customFormat="1">
      <c r="A1888" s="231"/>
      <c r="B1888" s="231"/>
      <c r="D1888" s="204"/>
      <c r="E1888" s="204"/>
    </row>
    <row r="1889" spans="1:5" s="17" customFormat="1">
      <c r="A1889" s="231"/>
      <c r="B1889" s="231"/>
      <c r="D1889" s="204"/>
      <c r="E1889" s="204"/>
    </row>
    <row r="1890" spans="1:5" s="17" customFormat="1">
      <c r="A1890" s="231"/>
      <c r="B1890" s="231"/>
      <c r="D1890" s="204"/>
      <c r="E1890" s="204"/>
    </row>
    <row r="1891" spans="1:5" s="17" customFormat="1">
      <c r="A1891" s="231"/>
      <c r="B1891" s="231"/>
      <c r="D1891" s="204"/>
      <c r="E1891" s="204"/>
    </row>
    <row r="1892" spans="1:5" s="17" customFormat="1">
      <c r="A1892" s="231"/>
      <c r="B1892" s="231"/>
      <c r="D1892" s="204"/>
      <c r="E1892" s="204"/>
    </row>
    <row r="1893" spans="1:5" s="17" customFormat="1">
      <c r="A1893" s="231"/>
      <c r="B1893" s="231"/>
      <c r="D1893" s="204"/>
      <c r="E1893" s="204"/>
    </row>
    <row r="1894" spans="1:5" s="17" customFormat="1">
      <c r="A1894" s="231"/>
      <c r="B1894" s="231"/>
      <c r="D1894" s="204"/>
      <c r="E1894" s="204"/>
    </row>
    <row r="1895" spans="1:5" s="17" customFormat="1">
      <c r="A1895" s="231"/>
      <c r="B1895" s="231"/>
      <c r="D1895" s="204"/>
      <c r="E1895" s="204"/>
    </row>
    <row r="1896" spans="1:5" s="17" customFormat="1">
      <c r="A1896" s="231"/>
      <c r="B1896" s="231"/>
      <c r="D1896" s="204"/>
      <c r="E1896" s="204"/>
    </row>
    <row r="1897" spans="1:5" s="17" customFormat="1">
      <c r="A1897" s="231"/>
      <c r="B1897" s="231"/>
      <c r="D1897" s="204"/>
      <c r="E1897" s="204"/>
    </row>
    <row r="1898" spans="1:5" s="17" customFormat="1">
      <c r="A1898" s="231"/>
      <c r="B1898" s="231"/>
      <c r="D1898" s="204"/>
      <c r="E1898" s="204"/>
    </row>
    <row r="1899" spans="1:5" s="17" customFormat="1">
      <c r="A1899" s="231"/>
      <c r="B1899" s="231"/>
      <c r="D1899" s="204"/>
      <c r="E1899" s="204"/>
    </row>
    <row r="1900" spans="1:5" s="17" customFormat="1">
      <c r="A1900" s="231"/>
      <c r="B1900" s="231"/>
      <c r="D1900" s="204"/>
      <c r="E1900" s="204"/>
    </row>
    <row r="1901" spans="1:5" s="17" customFormat="1">
      <c r="A1901" s="231"/>
      <c r="B1901" s="231"/>
      <c r="D1901" s="204"/>
      <c r="E1901" s="204"/>
    </row>
    <row r="1902" spans="1:5" s="17" customFormat="1">
      <c r="A1902" s="231"/>
      <c r="B1902" s="231"/>
      <c r="D1902" s="204"/>
      <c r="E1902" s="204"/>
    </row>
    <row r="1903" spans="1:5" s="17" customFormat="1">
      <c r="A1903" s="231"/>
      <c r="B1903" s="231"/>
      <c r="D1903" s="204"/>
      <c r="E1903" s="204"/>
    </row>
    <row r="1904" spans="1:5" s="17" customFormat="1">
      <c r="A1904" s="231"/>
      <c r="B1904" s="231"/>
      <c r="D1904" s="204"/>
      <c r="E1904" s="204"/>
    </row>
    <row r="1905" spans="1:5" s="17" customFormat="1">
      <c r="A1905" s="231"/>
      <c r="B1905" s="231"/>
      <c r="D1905" s="204"/>
      <c r="E1905" s="204"/>
    </row>
    <row r="1906" spans="1:5" s="17" customFormat="1">
      <c r="A1906" s="231"/>
      <c r="B1906" s="231"/>
      <c r="D1906" s="204"/>
      <c r="E1906" s="204"/>
    </row>
    <row r="1907" spans="1:5" s="17" customFormat="1">
      <c r="A1907" s="231"/>
      <c r="B1907" s="231"/>
      <c r="D1907" s="204"/>
      <c r="E1907" s="204"/>
    </row>
    <row r="1908" spans="1:5" s="17" customFormat="1">
      <c r="A1908" s="231"/>
      <c r="B1908" s="231"/>
      <c r="D1908" s="204"/>
      <c r="E1908" s="204"/>
    </row>
    <row r="1909" spans="1:5" s="17" customFormat="1">
      <c r="A1909" s="231"/>
      <c r="B1909" s="231"/>
      <c r="D1909" s="204"/>
      <c r="E1909" s="204"/>
    </row>
    <row r="1910" spans="1:5" s="17" customFormat="1">
      <c r="A1910" s="231"/>
      <c r="B1910" s="231"/>
      <c r="D1910" s="204"/>
      <c r="E1910" s="204"/>
    </row>
    <row r="1911" spans="1:5" s="17" customFormat="1">
      <c r="A1911" s="231"/>
      <c r="B1911" s="231"/>
      <c r="D1911" s="204"/>
      <c r="E1911" s="204"/>
    </row>
    <row r="1912" spans="1:5" s="17" customFormat="1">
      <c r="A1912" s="231"/>
      <c r="B1912" s="231"/>
      <c r="D1912" s="204"/>
      <c r="E1912" s="204"/>
    </row>
    <row r="1913" spans="1:5" s="17" customFormat="1">
      <c r="A1913" s="231"/>
      <c r="B1913" s="231"/>
      <c r="D1913" s="204"/>
      <c r="E1913" s="204"/>
    </row>
    <row r="1914" spans="1:5" s="17" customFormat="1">
      <c r="A1914" s="231"/>
      <c r="B1914" s="231"/>
      <c r="D1914" s="204"/>
      <c r="E1914" s="204"/>
    </row>
    <row r="1915" spans="1:5" s="17" customFormat="1">
      <c r="A1915" s="231"/>
      <c r="B1915" s="231"/>
      <c r="D1915" s="204"/>
      <c r="E1915" s="204"/>
    </row>
    <row r="1916" spans="1:5" s="17" customFormat="1">
      <c r="A1916" s="231"/>
      <c r="B1916" s="231"/>
      <c r="D1916" s="204"/>
      <c r="E1916" s="204"/>
    </row>
    <row r="1917" spans="1:5" s="17" customFormat="1">
      <c r="A1917" s="231"/>
      <c r="B1917" s="231"/>
      <c r="D1917" s="204"/>
      <c r="E1917" s="204"/>
    </row>
    <row r="1918" spans="1:5" s="17" customFormat="1">
      <c r="A1918" s="231"/>
      <c r="B1918" s="231"/>
      <c r="D1918" s="204"/>
      <c r="E1918" s="204"/>
    </row>
    <row r="1919" spans="1:5" s="17" customFormat="1">
      <c r="A1919" s="231"/>
      <c r="B1919" s="231"/>
      <c r="D1919" s="204"/>
      <c r="E1919" s="204"/>
    </row>
    <row r="1920" spans="1:5" s="17" customFormat="1">
      <c r="A1920" s="231"/>
      <c r="B1920" s="231"/>
      <c r="D1920" s="204"/>
      <c r="E1920" s="204"/>
    </row>
    <row r="1921" spans="1:5" s="17" customFormat="1">
      <c r="A1921" s="231"/>
      <c r="B1921" s="231"/>
      <c r="D1921" s="204"/>
      <c r="E1921" s="204"/>
    </row>
    <row r="1922" spans="1:5" s="17" customFormat="1">
      <c r="A1922" s="231"/>
      <c r="B1922" s="231"/>
      <c r="D1922" s="204"/>
      <c r="E1922" s="204"/>
    </row>
    <row r="1923" spans="1:5" s="17" customFormat="1">
      <c r="A1923" s="231"/>
      <c r="B1923" s="231"/>
      <c r="D1923" s="204"/>
      <c r="E1923" s="204"/>
    </row>
    <row r="1924" spans="1:5" s="17" customFormat="1">
      <c r="A1924" s="231"/>
      <c r="B1924" s="231"/>
      <c r="D1924" s="204"/>
      <c r="E1924" s="204"/>
    </row>
    <row r="1925" spans="1:5" s="17" customFormat="1">
      <c r="A1925" s="231"/>
      <c r="B1925" s="231"/>
      <c r="D1925" s="204"/>
      <c r="E1925" s="204"/>
    </row>
    <row r="1926" spans="1:5" s="17" customFormat="1">
      <c r="A1926" s="231"/>
      <c r="B1926" s="231"/>
      <c r="D1926" s="204"/>
      <c r="E1926" s="204"/>
    </row>
    <row r="1927" spans="1:5" s="17" customFormat="1">
      <c r="A1927" s="231"/>
      <c r="B1927" s="231"/>
      <c r="D1927" s="204"/>
      <c r="E1927" s="204"/>
    </row>
    <row r="1928" spans="1:5" s="17" customFormat="1">
      <c r="A1928" s="231"/>
      <c r="B1928" s="231"/>
      <c r="D1928" s="204"/>
      <c r="E1928" s="204"/>
    </row>
    <row r="1929" spans="1:5" s="17" customFormat="1">
      <c r="A1929" s="231"/>
      <c r="B1929" s="231"/>
      <c r="D1929" s="204"/>
      <c r="E1929" s="204"/>
    </row>
    <row r="1930" spans="1:5" s="17" customFormat="1">
      <c r="A1930" s="231"/>
      <c r="B1930" s="231"/>
      <c r="D1930" s="204"/>
      <c r="E1930" s="204"/>
    </row>
    <row r="1931" spans="1:5" s="17" customFormat="1">
      <c r="A1931" s="231"/>
      <c r="B1931" s="231"/>
      <c r="D1931" s="204"/>
      <c r="E1931" s="204"/>
    </row>
    <row r="1932" spans="1:5" s="17" customFormat="1">
      <c r="A1932" s="231"/>
      <c r="B1932" s="231"/>
      <c r="D1932" s="204"/>
      <c r="E1932" s="204"/>
    </row>
    <row r="1933" spans="1:5" s="17" customFormat="1">
      <c r="A1933" s="231"/>
      <c r="B1933" s="231"/>
      <c r="D1933" s="204"/>
      <c r="E1933" s="204"/>
    </row>
    <row r="1934" spans="1:5" s="17" customFormat="1">
      <c r="A1934" s="231"/>
      <c r="B1934" s="231"/>
      <c r="D1934" s="204"/>
      <c r="E1934" s="204"/>
    </row>
    <row r="1935" spans="1:5" s="17" customFormat="1">
      <c r="A1935" s="231"/>
      <c r="B1935" s="231"/>
      <c r="D1935" s="204"/>
      <c r="E1935" s="204"/>
    </row>
    <row r="1936" spans="1:5" s="17" customFormat="1">
      <c r="A1936" s="231"/>
      <c r="B1936" s="231"/>
      <c r="D1936" s="204"/>
      <c r="E1936" s="204"/>
    </row>
    <row r="1937" spans="1:5" s="17" customFormat="1">
      <c r="A1937" s="231"/>
      <c r="B1937" s="231"/>
      <c r="D1937" s="204"/>
      <c r="E1937" s="204"/>
    </row>
    <row r="1938" spans="1:5" s="17" customFormat="1">
      <c r="A1938" s="231"/>
      <c r="B1938" s="231"/>
      <c r="D1938" s="204"/>
      <c r="E1938" s="204"/>
    </row>
    <row r="1939" spans="1:5" s="17" customFormat="1">
      <c r="A1939" s="231"/>
      <c r="B1939" s="231"/>
      <c r="D1939" s="204"/>
      <c r="E1939" s="204"/>
    </row>
    <row r="1940" spans="1:5" s="17" customFormat="1">
      <c r="A1940" s="231"/>
      <c r="B1940" s="231"/>
      <c r="D1940" s="204"/>
      <c r="E1940" s="204"/>
    </row>
    <row r="1941" spans="1:5" s="17" customFormat="1">
      <c r="A1941" s="231"/>
      <c r="B1941" s="231"/>
      <c r="D1941" s="204"/>
      <c r="E1941" s="204"/>
    </row>
    <row r="1942" spans="1:5" s="17" customFormat="1">
      <c r="A1942" s="231"/>
      <c r="B1942" s="231"/>
      <c r="D1942" s="204"/>
      <c r="E1942" s="204"/>
    </row>
    <row r="1943" spans="1:5" s="17" customFormat="1">
      <c r="A1943" s="231"/>
      <c r="B1943" s="231"/>
      <c r="D1943" s="204"/>
      <c r="E1943" s="204"/>
    </row>
    <row r="1944" spans="1:5" s="17" customFormat="1">
      <c r="A1944" s="231"/>
      <c r="B1944" s="231"/>
      <c r="D1944" s="204"/>
      <c r="E1944" s="204"/>
    </row>
    <row r="1945" spans="1:5" s="17" customFormat="1">
      <c r="A1945" s="231"/>
      <c r="B1945" s="231"/>
      <c r="D1945" s="204"/>
      <c r="E1945" s="204"/>
    </row>
    <row r="1946" spans="1:5" s="17" customFormat="1">
      <c r="A1946" s="231"/>
      <c r="B1946" s="231"/>
      <c r="D1946" s="204"/>
      <c r="E1946" s="204"/>
    </row>
    <row r="1947" spans="1:5" s="17" customFormat="1">
      <c r="A1947" s="231"/>
      <c r="B1947" s="231"/>
      <c r="D1947" s="204"/>
      <c r="E1947" s="204"/>
    </row>
    <row r="1948" spans="1:5" s="17" customFormat="1">
      <c r="A1948" s="231"/>
      <c r="B1948" s="231"/>
      <c r="D1948" s="204"/>
      <c r="E1948" s="204"/>
    </row>
    <row r="1949" spans="1:5" s="17" customFormat="1">
      <c r="A1949" s="231"/>
      <c r="B1949" s="231"/>
      <c r="D1949" s="204"/>
      <c r="E1949" s="204"/>
    </row>
    <row r="1950" spans="1:5" s="17" customFormat="1">
      <c r="A1950" s="231"/>
      <c r="B1950" s="231"/>
      <c r="D1950" s="204"/>
      <c r="E1950" s="204"/>
    </row>
    <row r="1951" spans="1:5" s="17" customFormat="1">
      <c r="A1951" s="231"/>
      <c r="B1951" s="231"/>
      <c r="D1951" s="204"/>
      <c r="E1951" s="204"/>
    </row>
    <row r="1952" spans="1:5" s="17" customFormat="1">
      <c r="A1952" s="231"/>
      <c r="B1952" s="231"/>
      <c r="D1952" s="204"/>
      <c r="E1952" s="204"/>
    </row>
    <row r="1953" spans="1:5" s="17" customFormat="1">
      <c r="A1953" s="231"/>
      <c r="B1953" s="231"/>
      <c r="D1953" s="204"/>
      <c r="E1953" s="204"/>
    </row>
    <row r="1954" spans="1:5" s="17" customFormat="1">
      <c r="A1954" s="231"/>
      <c r="B1954" s="231"/>
      <c r="D1954" s="204"/>
      <c r="E1954" s="204"/>
    </row>
    <row r="1955" spans="1:5" s="17" customFormat="1">
      <c r="A1955" s="231"/>
      <c r="B1955" s="231"/>
      <c r="D1955" s="204"/>
      <c r="E1955" s="204"/>
    </row>
    <row r="1956" spans="1:5" s="17" customFormat="1">
      <c r="A1956" s="231"/>
      <c r="B1956" s="231"/>
      <c r="D1956" s="204"/>
      <c r="E1956" s="204"/>
    </row>
    <row r="1957" spans="1:5" s="17" customFormat="1">
      <c r="A1957" s="231"/>
      <c r="B1957" s="231"/>
      <c r="D1957" s="204"/>
      <c r="E1957" s="204"/>
    </row>
    <row r="1958" spans="1:5" s="17" customFormat="1">
      <c r="A1958" s="231"/>
      <c r="B1958" s="231"/>
      <c r="D1958" s="204"/>
      <c r="E1958" s="204"/>
    </row>
    <row r="1959" spans="1:5" s="17" customFormat="1">
      <c r="A1959" s="231"/>
      <c r="B1959" s="231"/>
      <c r="D1959" s="204"/>
      <c r="E1959" s="204"/>
    </row>
    <row r="1960" spans="1:5" s="17" customFormat="1">
      <c r="A1960" s="231"/>
      <c r="B1960" s="231"/>
      <c r="D1960" s="204"/>
      <c r="E1960" s="204"/>
    </row>
    <row r="1961" spans="1:5" s="17" customFormat="1">
      <c r="A1961" s="231"/>
      <c r="B1961" s="231"/>
      <c r="D1961" s="204"/>
      <c r="E1961" s="204"/>
    </row>
    <row r="1962" spans="1:5" s="17" customFormat="1">
      <c r="A1962" s="231"/>
      <c r="B1962" s="231"/>
      <c r="D1962" s="204"/>
      <c r="E1962" s="204"/>
    </row>
    <row r="1963" spans="1:5" s="17" customFormat="1">
      <c r="A1963" s="231"/>
      <c r="B1963" s="231"/>
      <c r="D1963" s="204"/>
      <c r="E1963" s="204"/>
    </row>
    <row r="1964" spans="1:5" s="17" customFormat="1">
      <c r="A1964" s="231"/>
      <c r="B1964" s="231"/>
      <c r="D1964" s="204"/>
      <c r="E1964" s="204"/>
    </row>
    <row r="1965" spans="1:5" s="17" customFormat="1">
      <c r="A1965" s="231"/>
      <c r="B1965" s="231"/>
      <c r="D1965" s="204"/>
      <c r="E1965" s="204"/>
    </row>
    <row r="1966" spans="1:5" s="17" customFormat="1">
      <c r="A1966" s="231"/>
      <c r="B1966" s="231"/>
      <c r="D1966" s="204"/>
      <c r="E1966" s="204"/>
    </row>
    <row r="1967" spans="1:5" s="17" customFormat="1">
      <c r="A1967" s="231"/>
      <c r="B1967" s="231"/>
      <c r="D1967" s="204"/>
      <c r="E1967" s="204"/>
    </row>
    <row r="1968" spans="1:5" s="17" customFormat="1">
      <c r="A1968" s="231"/>
      <c r="B1968" s="231"/>
      <c r="D1968" s="204"/>
      <c r="E1968" s="204"/>
    </row>
    <row r="1969" spans="1:5" s="17" customFormat="1">
      <c r="A1969" s="231"/>
      <c r="B1969" s="231"/>
      <c r="D1969" s="204"/>
      <c r="E1969" s="204"/>
    </row>
    <row r="1970" spans="1:5" s="17" customFormat="1">
      <c r="A1970" s="231"/>
      <c r="B1970" s="231"/>
      <c r="D1970" s="204"/>
      <c r="E1970" s="204"/>
    </row>
    <row r="1971" spans="1:5" s="17" customFormat="1">
      <c r="A1971" s="231"/>
      <c r="B1971" s="231"/>
      <c r="D1971" s="204"/>
      <c r="E1971" s="204"/>
    </row>
    <row r="1972" spans="1:5" s="17" customFormat="1">
      <c r="A1972" s="231"/>
      <c r="B1972" s="231"/>
      <c r="D1972" s="204"/>
      <c r="E1972" s="204"/>
    </row>
    <row r="1973" spans="1:5" s="17" customFormat="1">
      <c r="A1973" s="231"/>
      <c r="B1973" s="231"/>
      <c r="D1973" s="204"/>
      <c r="E1973" s="204"/>
    </row>
    <row r="1974" spans="1:5" s="17" customFormat="1">
      <c r="A1974" s="231"/>
      <c r="B1974" s="231"/>
      <c r="D1974" s="204"/>
      <c r="E1974" s="204"/>
    </row>
    <row r="1975" spans="1:5" s="17" customFormat="1">
      <c r="A1975" s="231"/>
      <c r="B1975" s="231"/>
      <c r="D1975" s="204"/>
      <c r="E1975" s="204"/>
    </row>
    <row r="1976" spans="1:5" s="17" customFormat="1">
      <c r="A1976" s="231"/>
      <c r="B1976" s="231"/>
      <c r="D1976" s="204"/>
      <c r="E1976" s="204"/>
    </row>
    <row r="1977" spans="1:5" s="17" customFormat="1">
      <c r="A1977" s="231"/>
      <c r="B1977" s="231"/>
      <c r="D1977" s="204"/>
      <c r="E1977" s="204"/>
    </row>
    <row r="1978" spans="1:5" s="17" customFormat="1">
      <c r="A1978" s="231"/>
      <c r="B1978" s="231"/>
      <c r="D1978" s="204"/>
      <c r="E1978" s="204"/>
    </row>
    <row r="1979" spans="1:5" s="17" customFormat="1">
      <c r="A1979" s="231"/>
      <c r="B1979" s="231"/>
      <c r="D1979" s="204"/>
      <c r="E1979" s="204"/>
    </row>
    <row r="1980" spans="1:5" s="17" customFormat="1">
      <c r="A1980" s="231"/>
      <c r="B1980" s="231"/>
      <c r="D1980" s="204"/>
      <c r="E1980" s="204"/>
    </row>
    <row r="1981" spans="1:5" s="17" customFormat="1">
      <c r="A1981" s="231"/>
      <c r="B1981" s="231"/>
      <c r="D1981" s="204"/>
      <c r="E1981" s="204"/>
    </row>
    <row r="1982" spans="1:5" s="17" customFormat="1">
      <c r="A1982" s="231"/>
      <c r="B1982" s="231"/>
      <c r="D1982" s="204"/>
      <c r="E1982" s="204"/>
    </row>
    <row r="1983" spans="1:5" s="17" customFormat="1">
      <c r="A1983" s="231"/>
      <c r="B1983" s="231"/>
      <c r="D1983" s="204"/>
      <c r="E1983" s="204"/>
    </row>
    <row r="1984" spans="1:5" s="17" customFormat="1">
      <c r="A1984" s="231"/>
      <c r="B1984" s="231"/>
      <c r="D1984" s="204"/>
      <c r="E1984" s="204"/>
    </row>
    <row r="1985" spans="1:5" s="17" customFormat="1">
      <c r="A1985" s="231"/>
      <c r="B1985" s="231"/>
      <c r="D1985" s="204"/>
      <c r="E1985" s="204"/>
    </row>
    <row r="1986" spans="1:5" s="17" customFormat="1">
      <c r="A1986" s="231"/>
      <c r="B1986" s="231"/>
      <c r="D1986" s="204"/>
      <c r="E1986" s="204"/>
    </row>
    <row r="1987" spans="1:5" s="17" customFormat="1">
      <c r="A1987" s="231"/>
      <c r="B1987" s="231"/>
      <c r="D1987" s="204"/>
      <c r="E1987" s="204"/>
    </row>
    <row r="1988" spans="1:5" s="17" customFormat="1">
      <c r="A1988" s="231"/>
      <c r="B1988" s="231"/>
      <c r="D1988" s="204"/>
      <c r="E1988" s="204"/>
    </row>
    <row r="1989" spans="1:5" s="17" customFormat="1">
      <c r="A1989" s="231"/>
      <c r="B1989" s="231"/>
      <c r="D1989" s="204"/>
      <c r="E1989" s="204"/>
    </row>
    <row r="1990" spans="1:5" s="17" customFormat="1">
      <c r="A1990" s="231"/>
      <c r="B1990" s="231"/>
      <c r="D1990" s="204"/>
      <c r="E1990" s="204"/>
    </row>
    <row r="1991" spans="1:5" s="17" customFormat="1">
      <c r="A1991" s="231"/>
      <c r="B1991" s="231"/>
      <c r="D1991" s="204"/>
      <c r="E1991" s="204"/>
    </row>
    <row r="1992" spans="1:5" s="17" customFormat="1">
      <c r="A1992" s="231"/>
      <c r="B1992" s="231"/>
      <c r="D1992" s="204"/>
      <c r="E1992" s="204"/>
    </row>
    <row r="1993" spans="1:5" s="17" customFormat="1">
      <c r="A1993" s="231"/>
      <c r="B1993" s="231"/>
      <c r="D1993" s="204"/>
      <c r="E1993" s="204"/>
    </row>
    <row r="1994" spans="1:5" s="17" customFormat="1">
      <c r="A1994" s="231"/>
      <c r="B1994" s="231"/>
      <c r="D1994" s="204"/>
      <c r="E1994" s="204"/>
    </row>
    <row r="1995" spans="1:5" s="17" customFormat="1">
      <c r="A1995" s="231"/>
      <c r="B1995" s="231"/>
      <c r="D1995" s="204"/>
      <c r="E1995" s="204"/>
    </row>
    <row r="1996" spans="1:5" s="17" customFormat="1">
      <c r="A1996" s="231"/>
      <c r="B1996" s="231"/>
      <c r="D1996" s="204"/>
      <c r="E1996" s="204"/>
    </row>
    <row r="1997" spans="1:5" s="17" customFormat="1">
      <c r="A1997" s="231"/>
      <c r="B1997" s="231"/>
      <c r="D1997" s="204"/>
      <c r="E1997" s="204"/>
    </row>
    <row r="1998" spans="1:5" s="17" customFormat="1">
      <c r="A1998" s="231"/>
      <c r="B1998" s="231"/>
      <c r="D1998" s="204"/>
      <c r="E1998" s="204"/>
    </row>
    <row r="1999" spans="1:5" s="17" customFormat="1">
      <c r="A1999" s="231"/>
      <c r="B1999" s="231"/>
      <c r="D1999" s="204"/>
      <c r="E1999" s="204"/>
    </row>
    <row r="2000" spans="1:5" s="17" customFormat="1">
      <c r="A2000" s="231"/>
      <c r="B2000" s="231"/>
      <c r="D2000" s="204"/>
      <c r="E2000" s="204"/>
    </row>
    <row r="2001" spans="1:5" s="17" customFormat="1">
      <c r="A2001" s="231"/>
      <c r="B2001" s="231"/>
      <c r="D2001" s="204"/>
      <c r="E2001" s="204"/>
    </row>
    <row r="2002" spans="1:5" s="17" customFormat="1">
      <c r="A2002" s="231"/>
      <c r="B2002" s="231"/>
      <c r="D2002" s="204"/>
      <c r="E2002" s="204"/>
    </row>
    <row r="2003" spans="1:5" s="17" customFormat="1">
      <c r="A2003" s="231"/>
      <c r="B2003" s="231"/>
      <c r="D2003" s="204"/>
      <c r="E2003" s="204"/>
    </row>
    <row r="2004" spans="1:5" s="17" customFormat="1">
      <c r="A2004" s="231"/>
      <c r="B2004" s="231"/>
      <c r="D2004" s="204"/>
      <c r="E2004" s="204"/>
    </row>
    <row r="2005" spans="1:5" s="17" customFormat="1">
      <c r="A2005" s="231"/>
      <c r="B2005" s="231"/>
      <c r="D2005" s="204"/>
      <c r="E2005" s="204"/>
    </row>
    <row r="2006" spans="1:5" s="17" customFormat="1">
      <c r="A2006" s="231"/>
      <c r="B2006" s="231"/>
      <c r="D2006" s="204"/>
      <c r="E2006" s="204"/>
    </row>
    <row r="2007" spans="1:5" s="17" customFormat="1">
      <c r="A2007" s="231"/>
      <c r="B2007" s="231"/>
      <c r="D2007" s="204"/>
      <c r="E2007" s="204"/>
    </row>
    <row r="2008" spans="1:5" s="17" customFormat="1">
      <c r="A2008" s="231"/>
      <c r="B2008" s="231"/>
      <c r="D2008" s="204"/>
      <c r="E2008" s="204"/>
    </row>
    <row r="2009" spans="1:5" s="17" customFormat="1">
      <c r="A2009" s="231"/>
      <c r="B2009" s="231"/>
      <c r="D2009" s="204"/>
      <c r="E2009" s="204"/>
    </row>
    <row r="2010" spans="1:5" s="17" customFormat="1">
      <c r="A2010" s="231"/>
      <c r="B2010" s="231"/>
      <c r="D2010" s="204"/>
      <c r="E2010" s="204"/>
    </row>
    <row r="2011" spans="1:5" s="17" customFormat="1">
      <c r="A2011" s="231"/>
      <c r="B2011" s="231"/>
      <c r="D2011" s="204"/>
      <c r="E2011" s="204"/>
    </row>
    <row r="2012" spans="1:5" s="17" customFormat="1">
      <c r="A2012" s="231"/>
      <c r="B2012" s="231"/>
      <c r="D2012" s="204"/>
      <c r="E2012" s="204"/>
    </row>
    <row r="2013" spans="1:5" s="17" customFormat="1">
      <c r="A2013" s="231"/>
      <c r="B2013" s="231"/>
      <c r="D2013" s="204"/>
      <c r="E2013" s="204"/>
    </row>
    <row r="2014" spans="1:5" s="17" customFormat="1">
      <c r="A2014" s="231"/>
      <c r="B2014" s="231"/>
      <c r="D2014" s="204"/>
      <c r="E2014" s="204"/>
    </row>
    <row r="2015" spans="1:5" s="17" customFormat="1">
      <c r="A2015" s="231"/>
      <c r="B2015" s="231"/>
      <c r="D2015" s="204"/>
      <c r="E2015" s="204"/>
    </row>
    <row r="2016" spans="1:5" s="17" customFormat="1">
      <c r="A2016" s="231"/>
      <c r="B2016" s="231"/>
      <c r="D2016" s="204"/>
      <c r="E2016" s="204"/>
    </row>
    <row r="2017" spans="1:5" s="17" customFormat="1">
      <c r="A2017" s="231"/>
      <c r="B2017" s="231"/>
      <c r="D2017" s="204"/>
      <c r="E2017" s="204"/>
    </row>
    <row r="2018" spans="1:5" s="17" customFormat="1">
      <c r="A2018" s="231"/>
      <c r="B2018" s="231"/>
      <c r="D2018" s="204"/>
      <c r="E2018" s="204"/>
    </row>
    <row r="2019" spans="1:5" s="17" customFormat="1">
      <c r="A2019" s="231"/>
      <c r="B2019" s="231"/>
      <c r="D2019" s="204"/>
      <c r="E2019" s="204"/>
    </row>
    <row r="2020" spans="1:5" s="17" customFormat="1">
      <c r="A2020" s="231"/>
      <c r="B2020" s="231"/>
      <c r="D2020" s="204"/>
      <c r="E2020" s="204"/>
    </row>
    <row r="2021" spans="1:5" s="17" customFormat="1">
      <c r="A2021" s="231"/>
      <c r="B2021" s="231"/>
      <c r="D2021" s="204"/>
      <c r="E2021" s="204"/>
    </row>
    <row r="2022" spans="1:5" s="17" customFormat="1">
      <c r="A2022" s="231"/>
      <c r="B2022" s="231"/>
      <c r="D2022" s="204"/>
      <c r="E2022" s="204"/>
    </row>
    <row r="2023" spans="1:5" s="17" customFormat="1">
      <c r="A2023" s="231"/>
      <c r="B2023" s="231"/>
      <c r="D2023" s="204"/>
      <c r="E2023" s="204"/>
    </row>
    <row r="2024" spans="1:5" s="17" customFormat="1">
      <c r="A2024" s="231"/>
      <c r="B2024" s="231"/>
      <c r="D2024" s="204"/>
      <c r="E2024" s="204"/>
    </row>
    <row r="2025" spans="1:5" s="17" customFormat="1">
      <c r="A2025" s="231"/>
      <c r="B2025" s="231"/>
      <c r="D2025" s="204"/>
      <c r="E2025" s="204"/>
    </row>
    <row r="2026" spans="1:5" s="17" customFormat="1">
      <c r="A2026" s="231"/>
      <c r="B2026" s="231"/>
      <c r="D2026" s="204"/>
      <c r="E2026" s="204"/>
    </row>
    <row r="2027" spans="1:5" s="17" customFormat="1">
      <c r="A2027" s="231"/>
      <c r="B2027" s="231"/>
      <c r="D2027" s="204"/>
      <c r="E2027" s="204"/>
    </row>
    <row r="2028" spans="1:5" s="17" customFormat="1">
      <c r="A2028" s="231"/>
      <c r="B2028" s="231"/>
      <c r="D2028" s="204"/>
      <c r="E2028" s="204"/>
    </row>
    <row r="2029" spans="1:5" s="17" customFormat="1">
      <c r="A2029" s="231"/>
      <c r="B2029" s="231"/>
      <c r="D2029" s="204"/>
      <c r="E2029" s="204"/>
    </row>
    <row r="2030" spans="1:5" s="17" customFormat="1">
      <c r="A2030" s="231"/>
      <c r="B2030" s="231"/>
      <c r="D2030" s="204"/>
      <c r="E2030" s="204"/>
    </row>
    <row r="2031" spans="1:5" s="17" customFormat="1">
      <c r="A2031" s="231"/>
      <c r="B2031" s="231"/>
      <c r="D2031" s="204"/>
      <c r="E2031" s="204"/>
    </row>
    <row r="2032" spans="1:5" s="17" customFormat="1">
      <c r="A2032" s="231"/>
      <c r="B2032" s="231"/>
      <c r="D2032" s="204"/>
      <c r="E2032" s="204"/>
    </row>
    <row r="2033" spans="1:5" s="17" customFormat="1">
      <c r="A2033" s="231"/>
      <c r="B2033" s="231"/>
      <c r="D2033" s="204"/>
      <c r="E2033" s="204"/>
    </row>
    <row r="2034" spans="1:5" s="17" customFormat="1">
      <c r="A2034" s="231"/>
      <c r="B2034" s="231"/>
      <c r="D2034" s="204"/>
      <c r="E2034" s="204"/>
    </row>
    <row r="2035" spans="1:5" s="17" customFormat="1">
      <c r="A2035" s="231"/>
      <c r="B2035" s="231"/>
      <c r="D2035" s="204"/>
      <c r="E2035" s="204"/>
    </row>
    <row r="2036" spans="1:5" s="17" customFormat="1">
      <c r="A2036" s="231"/>
      <c r="B2036" s="231"/>
      <c r="D2036" s="204"/>
      <c r="E2036" s="204"/>
    </row>
    <row r="2037" spans="1:5" s="17" customFormat="1">
      <c r="A2037" s="231"/>
      <c r="B2037" s="231"/>
      <c r="D2037" s="204"/>
      <c r="E2037" s="204"/>
    </row>
    <row r="2038" spans="1:5" s="17" customFormat="1">
      <c r="A2038" s="231"/>
      <c r="B2038" s="231"/>
      <c r="D2038" s="204"/>
      <c r="E2038" s="204"/>
    </row>
    <row r="2039" spans="1:5" s="17" customFormat="1">
      <c r="A2039" s="231"/>
      <c r="B2039" s="231"/>
      <c r="D2039" s="204"/>
      <c r="E2039" s="204"/>
    </row>
    <row r="2040" spans="1:5" s="17" customFormat="1">
      <c r="A2040" s="231"/>
      <c r="B2040" s="231"/>
      <c r="D2040" s="204"/>
      <c r="E2040" s="204"/>
    </row>
    <row r="2041" spans="1:5" s="17" customFormat="1">
      <c r="A2041" s="231"/>
      <c r="B2041" s="231"/>
      <c r="D2041" s="204"/>
      <c r="E2041" s="204"/>
    </row>
    <row r="2042" spans="1:5" s="17" customFormat="1">
      <c r="A2042" s="231"/>
      <c r="B2042" s="231"/>
      <c r="D2042" s="204"/>
      <c r="E2042" s="204"/>
    </row>
    <row r="2043" spans="1:5" s="17" customFormat="1">
      <c r="A2043" s="231"/>
      <c r="B2043" s="231"/>
      <c r="D2043" s="204"/>
      <c r="E2043" s="204"/>
    </row>
    <row r="2044" spans="1:5" s="17" customFormat="1">
      <c r="A2044" s="231"/>
      <c r="B2044" s="231"/>
      <c r="D2044" s="204"/>
      <c r="E2044" s="204"/>
    </row>
    <row r="2045" spans="1:5" s="17" customFormat="1">
      <c r="A2045" s="231"/>
      <c r="B2045" s="231"/>
      <c r="D2045" s="204"/>
      <c r="E2045" s="204"/>
    </row>
    <row r="2046" spans="1:5" s="17" customFormat="1">
      <c r="A2046" s="231"/>
      <c r="B2046" s="231"/>
      <c r="D2046" s="204"/>
      <c r="E2046" s="204"/>
    </row>
    <row r="2047" spans="1:5" s="17" customFormat="1">
      <c r="A2047" s="231"/>
      <c r="B2047" s="231"/>
      <c r="D2047" s="204"/>
      <c r="E2047" s="204"/>
    </row>
    <row r="2048" spans="1:5" s="17" customFormat="1">
      <c r="A2048" s="231"/>
      <c r="B2048" s="231"/>
      <c r="D2048" s="204"/>
      <c r="E2048" s="204"/>
    </row>
    <row r="2049" spans="1:5" s="17" customFormat="1">
      <c r="A2049" s="231"/>
      <c r="B2049" s="231"/>
      <c r="D2049" s="204"/>
      <c r="E2049" s="204"/>
    </row>
    <row r="2050" spans="1:5" s="17" customFormat="1">
      <c r="A2050" s="231"/>
      <c r="B2050" s="231"/>
      <c r="D2050" s="204"/>
      <c r="E2050" s="204"/>
    </row>
    <row r="2051" spans="1:5" s="17" customFormat="1">
      <c r="A2051" s="231"/>
      <c r="B2051" s="231"/>
      <c r="D2051" s="204"/>
      <c r="E2051" s="204"/>
    </row>
    <row r="2052" spans="1:5" s="17" customFormat="1">
      <c r="A2052" s="231"/>
      <c r="B2052" s="231"/>
      <c r="D2052" s="204"/>
      <c r="E2052" s="204"/>
    </row>
    <row r="2053" spans="1:5" s="17" customFormat="1">
      <c r="A2053" s="231"/>
      <c r="B2053" s="231"/>
      <c r="D2053" s="204"/>
      <c r="E2053" s="204"/>
    </row>
    <row r="2054" spans="1:5" s="17" customFormat="1">
      <c r="A2054" s="231"/>
      <c r="B2054" s="231"/>
      <c r="D2054" s="204"/>
      <c r="E2054" s="204"/>
    </row>
    <row r="2055" spans="1:5" s="17" customFormat="1">
      <c r="A2055" s="231"/>
      <c r="B2055" s="231"/>
      <c r="D2055" s="204"/>
      <c r="E2055" s="204"/>
    </row>
    <row r="2056" spans="1:5" s="17" customFormat="1">
      <c r="A2056" s="231"/>
      <c r="B2056" s="231"/>
      <c r="D2056" s="204"/>
      <c r="E2056" s="204"/>
    </row>
    <row r="2057" spans="1:5" s="17" customFormat="1">
      <c r="A2057" s="231"/>
      <c r="B2057" s="231"/>
      <c r="D2057" s="204"/>
      <c r="E2057" s="204"/>
    </row>
    <row r="2058" spans="1:5" s="17" customFormat="1">
      <c r="A2058" s="231"/>
      <c r="B2058" s="231"/>
      <c r="D2058" s="204"/>
      <c r="E2058" s="204"/>
    </row>
    <row r="2059" spans="1:5" s="17" customFormat="1">
      <c r="A2059" s="231"/>
      <c r="B2059" s="231"/>
      <c r="D2059" s="204"/>
      <c r="E2059" s="204"/>
    </row>
    <row r="2060" spans="1:5" s="17" customFormat="1">
      <c r="A2060" s="231"/>
      <c r="B2060" s="231"/>
      <c r="D2060" s="204"/>
      <c r="E2060" s="204"/>
    </row>
    <row r="2061" spans="1:5" s="17" customFormat="1">
      <c r="A2061" s="231"/>
      <c r="B2061" s="231"/>
      <c r="D2061" s="204"/>
      <c r="E2061" s="204"/>
    </row>
    <row r="2062" spans="1:5" s="17" customFormat="1">
      <c r="A2062" s="231"/>
      <c r="B2062" s="231"/>
      <c r="D2062" s="204"/>
      <c r="E2062" s="204"/>
    </row>
    <row r="2063" spans="1:5" s="17" customFormat="1">
      <c r="A2063" s="231"/>
      <c r="B2063" s="231"/>
      <c r="D2063" s="204"/>
      <c r="E2063" s="204"/>
    </row>
    <row r="2064" spans="1:5" s="17" customFormat="1">
      <c r="A2064" s="231"/>
      <c r="B2064" s="231"/>
      <c r="D2064" s="204"/>
      <c r="E2064" s="204"/>
    </row>
    <row r="2065" spans="1:5" s="17" customFormat="1">
      <c r="A2065" s="231"/>
      <c r="B2065" s="231"/>
      <c r="D2065" s="204"/>
      <c r="E2065" s="204"/>
    </row>
    <row r="2066" spans="1:5" s="17" customFormat="1">
      <c r="A2066" s="231"/>
      <c r="B2066" s="231"/>
      <c r="D2066" s="204"/>
      <c r="E2066" s="204"/>
    </row>
    <row r="2067" spans="1:5" s="17" customFormat="1">
      <c r="A2067" s="231"/>
      <c r="B2067" s="231"/>
      <c r="D2067" s="204"/>
      <c r="E2067" s="204"/>
    </row>
    <row r="2068" spans="1:5" s="17" customFormat="1">
      <c r="A2068" s="231"/>
      <c r="B2068" s="231"/>
      <c r="D2068" s="204"/>
      <c r="E2068" s="204"/>
    </row>
    <row r="2069" spans="1:5" s="17" customFormat="1">
      <c r="A2069" s="231"/>
      <c r="B2069" s="231"/>
      <c r="D2069" s="204"/>
      <c r="E2069" s="204"/>
    </row>
    <row r="2070" spans="1:5" s="17" customFormat="1">
      <c r="A2070" s="231"/>
      <c r="B2070" s="231"/>
      <c r="D2070" s="204"/>
      <c r="E2070" s="204"/>
    </row>
    <row r="2071" spans="1:5" s="17" customFormat="1">
      <c r="A2071" s="231"/>
      <c r="B2071" s="231"/>
      <c r="D2071" s="204"/>
      <c r="E2071" s="204"/>
    </row>
    <row r="2072" spans="1:5" s="17" customFormat="1">
      <c r="A2072" s="231"/>
      <c r="B2072" s="231"/>
      <c r="D2072" s="204"/>
      <c r="E2072" s="204"/>
    </row>
    <row r="2073" spans="1:5" s="17" customFormat="1">
      <c r="A2073" s="231"/>
      <c r="B2073" s="231"/>
      <c r="D2073" s="204"/>
      <c r="E2073" s="204"/>
    </row>
    <row r="2074" spans="1:5" s="17" customFormat="1">
      <c r="A2074" s="231"/>
      <c r="B2074" s="231"/>
      <c r="D2074" s="204"/>
      <c r="E2074" s="204"/>
    </row>
    <row r="2075" spans="1:5" s="17" customFormat="1">
      <c r="A2075" s="231"/>
      <c r="B2075" s="231"/>
      <c r="D2075" s="204"/>
      <c r="E2075" s="204"/>
    </row>
    <row r="2076" spans="1:5" s="17" customFormat="1">
      <c r="A2076" s="231"/>
      <c r="B2076" s="231"/>
      <c r="D2076" s="204"/>
      <c r="E2076" s="204"/>
    </row>
    <row r="2077" spans="1:5" s="17" customFormat="1">
      <c r="A2077" s="231"/>
      <c r="B2077" s="231"/>
      <c r="D2077" s="204"/>
      <c r="E2077" s="204"/>
    </row>
    <row r="2078" spans="1:5" s="17" customFormat="1">
      <c r="A2078" s="231"/>
      <c r="B2078" s="231"/>
      <c r="D2078" s="204"/>
      <c r="E2078" s="204"/>
    </row>
    <row r="2079" spans="1:5" s="17" customFormat="1">
      <c r="A2079" s="231"/>
      <c r="B2079" s="231"/>
      <c r="D2079" s="204"/>
      <c r="E2079" s="204"/>
    </row>
    <row r="2080" spans="1:5" s="17" customFormat="1">
      <c r="A2080" s="231"/>
      <c r="B2080" s="231"/>
      <c r="D2080" s="204"/>
      <c r="E2080" s="204"/>
    </row>
    <row r="2081" spans="1:5" s="17" customFormat="1">
      <c r="A2081" s="231"/>
      <c r="B2081" s="231"/>
      <c r="D2081" s="204"/>
      <c r="E2081" s="204"/>
    </row>
    <row r="2082" spans="1:5" s="17" customFormat="1">
      <c r="A2082" s="231"/>
      <c r="B2082" s="231"/>
      <c r="D2082" s="204"/>
      <c r="E2082" s="204"/>
    </row>
    <row r="2083" spans="1:5" s="17" customFormat="1">
      <c r="A2083" s="231"/>
      <c r="B2083" s="231"/>
      <c r="D2083" s="204"/>
      <c r="E2083" s="204"/>
    </row>
    <row r="2084" spans="1:5" s="17" customFormat="1">
      <c r="A2084" s="231"/>
      <c r="B2084" s="231"/>
      <c r="D2084" s="204"/>
      <c r="E2084" s="204"/>
    </row>
    <row r="2085" spans="1:5" s="17" customFormat="1">
      <c r="A2085" s="231"/>
      <c r="B2085" s="231"/>
      <c r="D2085" s="204"/>
      <c r="E2085" s="204"/>
    </row>
    <row r="2086" spans="1:5" s="17" customFormat="1">
      <c r="A2086" s="231"/>
      <c r="B2086" s="231"/>
      <c r="D2086" s="204"/>
      <c r="E2086" s="204"/>
    </row>
    <row r="2087" spans="1:5" s="17" customFormat="1">
      <c r="A2087" s="231"/>
      <c r="B2087" s="231"/>
      <c r="D2087" s="204"/>
      <c r="E2087" s="204"/>
    </row>
    <row r="2088" spans="1:5" s="17" customFormat="1">
      <c r="A2088" s="231"/>
      <c r="B2088" s="231"/>
      <c r="D2088" s="204"/>
      <c r="E2088" s="204"/>
    </row>
    <row r="2089" spans="1:5" s="17" customFormat="1">
      <c r="A2089" s="231"/>
      <c r="B2089" s="231"/>
      <c r="D2089" s="204"/>
      <c r="E2089" s="204"/>
    </row>
    <row r="2090" spans="1:5" s="17" customFormat="1">
      <c r="A2090" s="231"/>
      <c r="B2090" s="231"/>
      <c r="D2090" s="204"/>
      <c r="E2090" s="204"/>
    </row>
    <row r="2091" spans="1:5" s="17" customFormat="1">
      <c r="A2091" s="231"/>
      <c r="B2091" s="231"/>
      <c r="D2091" s="204"/>
      <c r="E2091" s="204"/>
    </row>
    <row r="2092" spans="1:5" s="17" customFormat="1">
      <c r="A2092" s="231"/>
      <c r="B2092" s="231"/>
      <c r="D2092" s="204"/>
      <c r="E2092" s="204"/>
    </row>
    <row r="2093" spans="1:5" s="17" customFormat="1">
      <c r="A2093" s="231"/>
      <c r="B2093" s="231"/>
      <c r="D2093" s="204"/>
      <c r="E2093" s="204"/>
    </row>
    <row r="2094" spans="1:5" s="17" customFormat="1">
      <c r="A2094" s="231"/>
      <c r="B2094" s="231"/>
      <c r="D2094" s="204"/>
      <c r="E2094" s="204"/>
    </row>
    <row r="2095" spans="1:5" s="17" customFormat="1">
      <c r="A2095" s="231"/>
      <c r="B2095" s="231"/>
      <c r="D2095" s="204"/>
      <c r="E2095" s="204"/>
    </row>
    <row r="2096" spans="1:5" s="17" customFormat="1">
      <c r="A2096" s="231"/>
      <c r="B2096" s="231"/>
      <c r="D2096" s="204"/>
      <c r="E2096" s="204"/>
    </row>
    <row r="2097" spans="1:5" s="17" customFormat="1">
      <c r="A2097" s="231"/>
      <c r="B2097" s="231"/>
      <c r="D2097" s="204"/>
      <c r="E2097" s="204"/>
    </row>
    <row r="2098" spans="1:5" s="17" customFormat="1">
      <c r="A2098" s="231"/>
      <c r="B2098" s="231"/>
      <c r="D2098" s="204"/>
      <c r="E2098" s="204"/>
    </row>
    <row r="2099" spans="1:5" s="17" customFormat="1">
      <c r="A2099" s="231"/>
      <c r="B2099" s="231"/>
      <c r="D2099" s="204"/>
      <c r="E2099" s="204"/>
    </row>
    <row r="2100" spans="1:5" s="17" customFormat="1">
      <c r="A2100" s="231"/>
      <c r="B2100" s="231"/>
      <c r="D2100" s="204"/>
      <c r="E2100" s="204"/>
    </row>
    <row r="2101" spans="1:5" s="17" customFormat="1">
      <c r="A2101" s="231"/>
      <c r="B2101" s="231"/>
      <c r="D2101" s="204"/>
      <c r="E2101" s="204"/>
    </row>
    <row r="2102" spans="1:5" s="17" customFormat="1">
      <c r="A2102" s="231"/>
      <c r="B2102" s="231"/>
      <c r="D2102" s="204"/>
      <c r="E2102" s="204"/>
    </row>
    <row r="2103" spans="1:5" s="17" customFormat="1">
      <c r="A2103" s="231"/>
      <c r="B2103" s="231"/>
      <c r="D2103" s="204"/>
      <c r="E2103" s="204"/>
    </row>
    <row r="2104" spans="1:5" s="17" customFormat="1">
      <c r="A2104" s="231"/>
      <c r="B2104" s="231"/>
      <c r="D2104" s="204"/>
      <c r="E2104" s="204"/>
    </row>
    <row r="2105" spans="1:5" s="17" customFormat="1">
      <c r="A2105" s="231"/>
      <c r="B2105" s="231"/>
      <c r="D2105" s="204"/>
      <c r="E2105" s="204"/>
    </row>
    <row r="2106" spans="1:5" s="17" customFormat="1">
      <c r="A2106" s="231"/>
      <c r="B2106" s="231"/>
      <c r="D2106" s="204"/>
      <c r="E2106" s="204"/>
    </row>
    <row r="2107" spans="1:5" s="17" customFormat="1">
      <c r="A2107" s="231"/>
      <c r="B2107" s="231"/>
      <c r="D2107" s="204"/>
      <c r="E2107" s="204"/>
    </row>
    <row r="2108" spans="1:5" s="17" customFormat="1">
      <c r="A2108" s="231"/>
      <c r="B2108" s="231"/>
      <c r="D2108" s="204"/>
      <c r="E2108" s="204"/>
    </row>
    <row r="2109" spans="1:5" s="17" customFormat="1">
      <c r="A2109" s="231"/>
      <c r="B2109" s="231"/>
      <c r="D2109" s="204"/>
      <c r="E2109" s="204"/>
    </row>
    <row r="2110" spans="1:5" s="17" customFormat="1">
      <c r="A2110" s="231"/>
      <c r="B2110" s="231"/>
      <c r="D2110" s="204"/>
      <c r="E2110" s="204"/>
    </row>
    <row r="2111" spans="1:5" s="17" customFormat="1">
      <c r="A2111" s="231"/>
      <c r="B2111" s="231"/>
      <c r="D2111" s="204"/>
      <c r="E2111" s="204"/>
    </row>
    <row r="2112" spans="1:5" s="17" customFormat="1">
      <c r="A2112" s="231"/>
      <c r="B2112" s="231"/>
      <c r="D2112" s="204"/>
      <c r="E2112" s="204"/>
    </row>
    <row r="2113" spans="1:5" s="17" customFormat="1">
      <c r="A2113" s="231"/>
      <c r="B2113" s="231"/>
      <c r="D2113" s="204"/>
      <c r="E2113" s="204"/>
    </row>
    <row r="2114" spans="1:5" s="17" customFormat="1">
      <c r="A2114" s="231"/>
      <c r="B2114" s="231"/>
      <c r="D2114" s="204"/>
      <c r="E2114" s="204"/>
    </row>
    <row r="2115" spans="1:5" s="17" customFormat="1">
      <c r="A2115" s="231"/>
      <c r="B2115" s="231"/>
      <c r="D2115" s="204"/>
      <c r="E2115" s="204"/>
    </row>
    <row r="2116" spans="1:5" s="17" customFormat="1">
      <c r="A2116" s="231"/>
      <c r="B2116" s="231"/>
      <c r="D2116" s="204"/>
      <c r="E2116" s="204"/>
    </row>
    <row r="2117" spans="1:5" s="17" customFormat="1">
      <c r="A2117" s="231"/>
      <c r="B2117" s="231"/>
      <c r="D2117" s="204"/>
      <c r="E2117" s="204"/>
    </row>
    <row r="2118" spans="1:5" s="17" customFormat="1">
      <c r="A2118" s="231"/>
      <c r="B2118" s="231"/>
      <c r="D2118" s="204"/>
      <c r="E2118" s="204"/>
    </row>
    <row r="2119" spans="1:5" s="17" customFormat="1">
      <c r="A2119" s="231"/>
      <c r="B2119" s="231"/>
      <c r="D2119" s="204"/>
      <c r="E2119" s="204"/>
    </row>
    <row r="2120" spans="1:5" s="17" customFormat="1">
      <c r="A2120" s="231"/>
      <c r="B2120" s="231"/>
      <c r="D2120" s="204"/>
      <c r="E2120" s="204"/>
    </row>
    <row r="2121" spans="1:5" s="17" customFormat="1">
      <c r="A2121" s="231"/>
      <c r="B2121" s="231"/>
      <c r="D2121" s="204"/>
      <c r="E2121" s="204"/>
    </row>
    <row r="2122" spans="1:5" s="17" customFormat="1">
      <c r="A2122" s="231"/>
      <c r="B2122" s="231"/>
      <c r="D2122" s="204"/>
      <c r="E2122" s="204"/>
    </row>
    <row r="2123" spans="1:5" s="17" customFormat="1">
      <c r="A2123" s="231"/>
      <c r="B2123" s="231"/>
      <c r="D2123" s="204"/>
      <c r="E2123" s="204"/>
    </row>
    <row r="2124" spans="1:5" s="17" customFormat="1">
      <c r="A2124" s="231"/>
      <c r="B2124" s="231"/>
      <c r="D2124" s="204"/>
      <c r="E2124" s="204"/>
    </row>
    <row r="2125" spans="1:5" s="17" customFormat="1">
      <c r="A2125" s="231"/>
      <c r="B2125" s="231"/>
      <c r="D2125" s="204"/>
      <c r="E2125" s="204"/>
    </row>
    <row r="2126" spans="1:5" s="17" customFormat="1">
      <c r="A2126" s="231"/>
      <c r="B2126" s="231"/>
      <c r="D2126" s="204"/>
      <c r="E2126" s="204"/>
    </row>
    <row r="2127" spans="1:5" s="17" customFormat="1">
      <c r="A2127" s="231"/>
      <c r="B2127" s="231"/>
      <c r="D2127" s="204"/>
      <c r="E2127" s="204"/>
    </row>
    <row r="2128" spans="1:5" s="17" customFormat="1">
      <c r="A2128" s="231"/>
      <c r="B2128" s="231"/>
      <c r="D2128" s="204"/>
      <c r="E2128" s="204"/>
    </row>
    <row r="2129" spans="1:5" s="17" customFormat="1">
      <c r="A2129" s="231"/>
      <c r="B2129" s="231"/>
      <c r="D2129" s="204"/>
      <c r="E2129" s="204"/>
    </row>
    <row r="2130" spans="1:5" s="17" customFormat="1">
      <c r="A2130" s="231"/>
      <c r="B2130" s="231"/>
      <c r="D2130" s="204"/>
      <c r="E2130" s="204"/>
    </row>
    <row r="2131" spans="1:5" s="17" customFormat="1">
      <c r="A2131" s="231"/>
      <c r="B2131" s="231"/>
      <c r="D2131" s="204"/>
      <c r="E2131" s="204"/>
    </row>
    <row r="2132" spans="1:5" s="17" customFormat="1">
      <c r="A2132" s="231"/>
      <c r="B2132" s="231"/>
      <c r="D2132" s="204"/>
      <c r="E2132" s="204"/>
    </row>
    <row r="2133" spans="1:5" s="17" customFormat="1">
      <c r="A2133" s="231"/>
      <c r="B2133" s="231"/>
      <c r="D2133" s="204"/>
      <c r="E2133" s="204"/>
    </row>
    <row r="2134" spans="1:5" s="17" customFormat="1">
      <c r="A2134" s="231"/>
      <c r="B2134" s="231"/>
      <c r="D2134" s="204"/>
      <c r="E2134" s="204"/>
    </row>
    <row r="2135" spans="1:5" s="17" customFormat="1">
      <c r="A2135" s="231"/>
      <c r="B2135" s="231"/>
      <c r="D2135" s="204"/>
      <c r="E2135" s="204"/>
    </row>
    <row r="2136" spans="1:5" s="17" customFormat="1">
      <c r="A2136" s="231"/>
      <c r="B2136" s="231"/>
      <c r="D2136" s="204"/>
      <c r="E2136" s="204"/>
    </row>
    <row r="2137" spans="1:5" s="17" customFormat="1">
      <c r="A2137" s="231"/>
      <c r="B2137" s="231"/>
      <c r="D2137" s="204"/>
      <c r="E2137" s="204"/>
    </row>
    <row r="2138" spans="1:5" s="17" customFormat="1">
      <c r="A2138" s="231"/>
      <c r="B2138" s="231"/>
      <c r="D2138" s="204"/>
      <c r="E2138" s="204"/>
    </row>
    <row r="2139" spans="1:5" s="17" customFormat="1">
      <c r="A2139" s="231"/>
      <c r="B2139" s="231"/>
      <c r="D2139" s="204"/>
      <c r="E2139" s="204"/>
    </row>
    <row r="2140" spans="1:5" s="17" customFormat="1">
      <c r="A2140" s="231"/>
      <c r="B2140" s="231"/>
      <c r="D2140" s="204"/>
      <c r="E2140" s="204"/>
    </row>
    <row r="2141" spans="1:5" s="17" customFormat="1">
      <c r="A2141" s="231"/>
      <c r="B2141" s="231"/>
      <c r="D2141" s="204"/>
      <c r="E2141" s="204"/>
    </row>
    <row r="2142" spans="1:5" s="17" customFormat="1">
      <c r="A2142" s="231"/>
      <c r="B2142" s="231"/>
      <c r="D2142" s="204"/>
      <c r="E2142" s="204"/>
    </row>
    <row r="2143" spans="1:5" s="17" customFormat="1">
      <c r="A2143" s="231"/>
      <c r="B2143" s="231"/>
      <c r="D2143" s="204"/>
      <c r="E2143" s="204"/>
    </row>
    <row r="2144" spans="1:5" s="17" customFormat="1">
      <c r="A2144" s="231"/>
      <c r="B2144" s="231"/>
      <c r="D2144" s="204"/>
      <c r="E2144" s="204"/>
    </row>
    <row r="2145" spans="1:5" s="17" customFormat="1">
      <c r="A2145" s="231"/>
      <c r="B2145" s="231"/>
      <c r="D2145" s="204"/>
      <c r="E2145" s="204"/>
    </row>
    <row r="2146" spans="1:5" s="17" customFormat="1">
      <c r="A2146" s="231"/>
      <c r="B2146" s="231"/>
      <c r="D2146" s="204"/>
      <c r="E2146" s="204"/>
    </row>
    <row r="2147" spans="1:5" s="17" customFormat="1">
      <c r="A2147" s="231"/>
      <c r="B2147" s="231"/>
      <c r="D2147" s="204"/>
      <c r="E2147" s="204"/>
    </row>
    <row r="2148" spans="1:5" s="17" customFormat="1">
      <c r="A2148" s="231"/>
      <c r="B2148" s="231"/>
      <c r="D2148" s="204"/>
      <c r="E2148" s="204"/>
    </row>
    <row r="2149" spans="1:5" s="17" customFormat="1">
      <c r="A2149" s="231"/>
      <c r="B2149" s="231"/>
      <c r="D2149" s="204"/>
      <c r="E2149" s="204"/>
    </row>
    <row r="2150" spans="1:5" s="17" customFormat="1">
      <c r="A2150" s="231"/>
      <c r="B2150" s="231"/>
      <c r="D2150" s="204"/>
      <c r="E2150" s="204"/>
    </row>
    <row r="2151" spans="1:5" s="17" customFormat="1">
      <c r="A2151" s="231"/>
      <c r="B2151" s="231"/>
      <c r="D2151" s="204"/>
      <c r="E2151" s="204"/>
    </row>
    <row r="2152" spans="1:5" s="17" customFormat="1">
      <c r="A2152" s="231"/>
      <c r="B2152" s="231"/>
      <c r="D2152" s="204"/>
      <c r="E2152" s="204"/>
    </row>
    <row r="2153" spans="1:5" s="17" customFormat="1">
      <c r="A2153" s="231"/>
      <c r="B2153" s="231"/>
      <c r="D2153" s="204"/>
      <c r="E2153" s="204"/>
    </row>
    <row r="2154" spans="1:5" s="17" customFormat="1">
      <c r="A2154" s="231"/>
      <c r="B2154" s="231"/>
      <c r="D2154" s="204"/>
      <c r="E2154" s="204"/>
    </row>
    <row r="2155" spans="1:5" s="17" customFormat="1">
      <c r="A2155" s="231"/>
      <c r="B2155" s="231"/>
      <c r="D2155" s="204"/>
      <c r="E2155" s="204"/>
    </row>
    <row r="2156" spans="1:5" s="17" customFormat="1">
      <c r="A2156" s="231"/>
      <c r="B2156" s="231"/>
      <c r="D2156" s="204"/>
      <c r="E2156" s="204"/>
    </row>
    <row r="2157" spans="1:5" s="17" customFormat="1">
      <c r="A2157" s="231"/>
      <c r="B2157" s="231"/>
      <c r="D2157" s="204"/>
      <c r="E2157" s="204"/>
    </row>
    <row r="2158" spans="1:5" s="17" customFormat="1">
      <c r="A2158" s="231"/>
      <c r="B2158" s="231"/>
      <c r="D2158" s="204"/>
      <c r="E2158" s="204"/>
    </row>
    <row r="2159" spans="1:5" s="17" customFormat="1">
      <c r="A2159" s="231"/>
      <c r="B2159" s="231"/>
      <c r="D2159" s="204"/>
      <c r="E2159" s="204"/>
    </row>
    <row r="2160" spans="1:5" s="17" customFormat="1">
      <c r="A2160" s="231"/>
      <c r="B2160" s="231"/>
      <c r="D2160" s="204"/>
      <c r="E2160" s="204"/>
    </row>
    <row r="2161" spans="1:5" s="17" customFormat="1">
      <c r="A2161" s="231"/>
      <c r="B2161" s="231"/>
      <c r="D2161" s="204"/>
      <c r="E2161" s="204"/>
    </row>
    <row r="2162" spans="1:5" s="17" customFormat="1">
      <c r="A2162" s="231"/>
      <c r="B2162" s="231"/>
      <c r="D2162" s="204"/>
      <c r="E2162" s="204"/>
    </row>
    <row r="2163" spans="1:5" s="17" customFormat="1">
      <c r="A2163" s="231"/>
      <c r="B2163" s="231"/>
      <c r="D2163" s="204"/>
      <c r="E2163" s="204"/>
    </row>
    <row r="2164" spans="1:5" s="17" customFormat="1">
      <c r="A2164" s="231"/>
      <c r="B2164" s="231"/>
      <c r="D2164" s="204"/>
      <c r="E2164" s="204"/>
    </row>
    <row r="2165" spans="1:5" s="17" customFormat="1">
      <c r="A2165" s="231"/>
      <c r="B2165" s="231"/>
      <c r="D2165" s="204"/>
      <c r="E2165" s="204"/>
    </row>
    <row r="2166" spans="1:5" s="17" customFormat="1">
      <c r="A2166" s="231"/>
      <c r="B2166" s="231"/>
      <c r="D2166" s="204"/>
      <c r="E2166" s="204"/>
    </row>
    <row r="2167" spans="1:5" s="17" customFormat="1">
      <c r="A2167" s="231"/>
      <c r="B2167" s="231"/>
      <c r="D2167" s="204"/>
      <c r="E2167" s="204"/>
    </row>
    <row r="2168" spans="1:5" s="17" customFormat="1">
      <c r="A2168" s="231"/>
      <c r="B2168" s="231"/>
      <c r="D2168" s="204"/>
      <c r="E2168" s="204"/>
    </row>
    <row r="2169" spans="1:5" s="17" customFormat="1">
      <c r="A2169" s="231"/>
      <c r="B2169" s="231"/>
      <c r="D2169" s="204"/>
      <c r="E2169" s="204"/>
    </row>
    <row r="2170" spans="1:5" s="17" customFormat="1">
      <c r="A2170" s="231"/>
      <c r="B2170" s="231"/>
      <c r="D2170" s="204"/>
      <c r="E2170" s="204"/>
    </row>
    <row r="2171" spans="1:5" s="17" customFormat="1">
      <c r="A2171" s="231"/>
      <c r="B2171" s="231"/>
      <c r="D2171" s="204"/>
      <c r="E2171" s="204"/>
    </row>
    <row r="2172" spans="1:5" s="17" customFormat="1">
      <c r="A2172" s="231"/>
      <c r="B2172" s="231"/>
      <c r="D2172" s="204"/>
      <c r="E2172" s="204"/>
    </row>
    <row r="2173" spans="1:5" s="17" customFormat="1">
      <c r="A2173" s="231"/>
      <c r="B2173" s="231"/>
      <c r="D2173" s="204"/>
      <c r="E2173" s="204"/>
    </row>
    <row r="2174" spans="1:5" s="17" customFormat="1">
      <c r="A2174" s="231"/>
      <c r="B2174" s="231"/>
      <c r="D2174" s="204"/>
      <c r="E2174" s="204"/>
    </row>
    <row r="2175" spans="1:5" s="17" customFormat="1">
      <c r="A2175" s="231"/>
      <c r="B2175" s="231"/>
      <c r="D2175" s="204"/>
      <c r="E2175" s="204"/>
    </row>
    <row r="2176" spans="1:5" s="17" customFormat="1">
      <c r="A2176" s="231"/>
      <c r="B2176" s="231"/>
      <c r="D2176" s="204"/>
      <c r="E2176" s="204"/>
    </row>
    <row r="2177" spans="1:5" s="17" customFormat="1">
      <c r="A2177" s="231"/>
      <c r="B2177" s="231"/>
      <c r="D2177" s="204"/>
      <c r="E2177" s="204"/>
    </row>
    <row r="2178" spans="1:5" s="17" customFormat="1">
      <c r="A2178" s="231"/>
      <c r="B2178" s="231"/>
      <c r="D2178" s="204"/>
      <c r="E2178" s="204"/>
    </row>
    <row r="2179" spans="1:5" s="17" customFormat="1">
      <c r="A2179" s="231"/>
      <c r="B2179" s="231"/>
      <c r="D2179" s="204"/>
      <c r="E2179" s="204"/>
    </row>
    <row r="2180" spans="1:5" s="17" customFormat="1">
      <c r="A2180" s="231"/>
      <c r="B2180" s="231"/>
      <c r="D2180" s="204"/>
      <c r="E2180" s="204"/>
    </row>
    <row r="2181" spans="1:5" s="17" customFormat="1">
      <c r="A2181" s="231"/>
      <c r="B2181" s="231"/>
      <c r="D2181" s="204"/>
      <c r="E2181" s="204"/>
    </row>
    <row r="2182" spans="1:5" s="17" customFormat="1">
      <c r="A2182" s="231"/>
      <c r="B2182" s="231"/>
      <c r="D2182" s="204"/>
      <c r="E2182" s="204"/>
    </row>
    <row r="2183" spans="1:5" s="17" customFormat="1">
      <c r="A2183" s="231"/>
      <c r="B2183" s="231"/>
      <c r="D2183" s="204"/>
      <c r="E2183" s="204"/>
    </row>
    <row r="2184" spans="1:5" s="17" customFormat="1">
      <c r="A2184" s="231"/>
      <c r="B2184" s="231"/>
      <c r="D2184" s="204"/>
      <c r="E2184" s="204"/>
    </row>
    <row r="2185" spans="1:5" s="17" customFormat="1">
      <c r="A2185" s="231"/>
      <c r="B2185" s="231"/>
      <c r="D2185" s="204"/>
      <c r="E2185" s="204"/>
    </row>
    <row r="2186" spans="1:5" s="17" customFormat="1">
      <c r="A2186" s="231"/>
      <c r="B2186" s="231"/>
      <c r="D2186" s="204"/>
      <c r="E2186" s="204"/>
    </row>
    <row r="2187" spans="1:5" s="17" customFormat="1">
      <c r="A2187" s="231"/>
      <c r="B2187" s="231"/>
      <c r="D2187" s="204"/>
      <c r="E2187" s="204"/>
    </row>
    <row r="2188" spans="1:5" s="17" customFormat="1">
      <c r="A2188" s="231"/>
      <c r="B2188" s="231"/>
      <c r="D2188" s="204"/>
      <c r="E2188" s="204"/>
    </row>
    <row r="2189" spans="1:5" s="17" customFormat="1">
      <c r="A2189" s="231"/>
      <c r="B2189" s="231"/>
      <c r="D2189" s="204"/>
      <c r="E2189" s="204"/>
    </row>
    <row r="2190" spans="1:5" s="17" customFormat="1">
      <c r="A2190" s="231"/>
      <c r="B2190" s="231"/>
      <c r="D2190" s="204"/>
      <c r="E2190" s="204"/>
    </row>
    <row r="2191" spans="1:5" s="17" customFormat="1">
      <c r="A2191" s="231"/>
      <c r="B2191" s="231"/>
      <c r="D2191" s="204"/>
      <c r="E2191" s="204"/>
    </row>
    <row r="2192" spans="1:5" s="17" customFormat="1">
      <c r="A2192" s="231"/>
      <c r="B2192" s="231"/>
      <c r="D2192" s="204"/>
      <c r="E2192" s="204"/>
    </row>
    <row r="2193" spans="1:5" s="17" customFormat="1">
      <c r="A2193" s="231"/>
      <c r="B2193" s="231"/>
      <c r="D2193" s="204"/>
      <c r="E2193" s="204"/>
    </row>
    <row r="2194" spans="1:5" s="17" customFormat="1">
      <c r="A2194" s="231"/>
      <c r="B2194" s="231"/>
      <c r="D2194" s="204"/>
      <c r="E2194" s="204"/>
    </row>
    <row r="2195" spans="1:5" s="17" customFormat="1">
      <c r="A2195" s="231"/>
      <c r="B2195" s="231"/>
      <c r="D2195" s="204"/>
      <c r="E2195" s="204"/>
    </row>
    <row r="2196" spans="1:5" s="17" customFormat="1">
      <c r="A2196" s="231"/>
      <c r="B2196" s="231"/>
      <c r="D2196" s="204"/>
      <c r="E2196" s="204"/>
    </row>
    <row r="2197" spans="1:5" s="17" customFormat="1">
      <c r="A2197" s="231"/>
      <c r="B2197" s="231"/>
      <c r="D2197" s="204"/>
      <c r="E2197" s="204"/>
    </row>
    <row r="2198" spans="1:5" s="17" customFormat="1">
      <c r="A2198" s="231"/>
      <c r="B2198" s="231"/>
      <c r="D2198" s="204"/>
      <c r="E2198" s="204"/>
    </row>
    <row r="2199" spans="1:5" s="17" customFormat="1">
      <c r="A2199" s="231"/>
      <c r="B2199" s="231"/>
      <c r="D2199" s="204"/>
      <c r="E2199" s="204"/>
    </row>
    <row r="2200" spans="1:5" s="17" customFormat="1">
      <c r="A2200" s="231"/>
      <c r="B2200" s="231"/>
      <c r="D2200" s="204"/>
      <c r="E2200" s="204"/>
    </row>
    <row r="2201" spans="1:5" s="17" customFormat="1">
      <c r="A2201" s="231"/>
      <c r="B2201" s="231"/>
      <c r="D2201" s="204"/>
      <c r="E2201" s="204"/>
    </row>
    <row r="2202" spans="1:5" s="17" customFormat="1">
      <c r="A2202" s="231"/>
      <c r="B2202" s="231"/>
      <c r="D2202" s="204"/>
      <c r="E2202" s="204"/>
    </row>
    <row r="2203" spans="1:5" s="17" customFormat="1">
      <c r="A2203" s="231"/>
      <c r="B2203" s="231"/>
      <c r="D2203" s="204"/>
      <c r="E2203" s="204"/>
    </row>
    <row r="2204" spans="1:5" s="17" customFormat="1">
      <c r="A2204" s="231"/>
      <c r="B2204" s="231"/>
      <c r="D2204" s="204"/>
      <c r="E2204" s="204"/>
    </row>
    <row r="2205" spans="1:5" s="17" customFormat="1">
      <c r="A2205" s="231"/>
      <c r="B2205" s="231"/>
      <c r="D2205" s="204"/>
      <c r="E2205" s="204"/>
    </row>
    <row r="2206" spans="1:5" s="17" customFormat="1">
      <c r="A2206" s="231"/>
      <c r="B2206" s="231"/>
      <c r="D2206" s="204"/>
      <c r="E2206" s="204"/>
    </row>
    <row r="2207" spans="1:5" s="17" customFormat="1">
      <c r="A2207" s="231"/>
      <c r="B2207" s="231"/>
      <c r="D2207" s="204"/>
      <c r="E2207" s="204"/>
    </row>
    <row r="2208" spans="1:5" s="17" customFormat="1">
      <c r="A2208" s="231"/>
      <c r="B2208" s="231"/>
      <c r="D2208" s="204"/>
      <c r="E2208" s="204"/>
    </row>
    <row r="2209" spans="1:5" s="17" customFormat="1">
      <c r="A2209" s="231"/>
      <c r="B2209" s="231"/>
      <c r="D2209" s="204"/>
      <c r="E2209" s="204"/>
    </row>
    <row r="2210" spans="1:5" s="17" customFormat="1">
      <c r="A2210" s="231"/>
      <c r="B2210" s="231"/>
      <c r="D2210" s="204"/>
      <c r="E2210" s="204"/>
    </row>
    <row r="2211" spans="1:5" s="17" customFormat="1">
      <c r="A2211" s="231"/>
      <c r="B2211" s="231"/>
      <c r="D2211" s="204"/>
      <c r="E2211" s="204"/>
    </row>
    <row r="2212" spans="1:5" s="17" customFormat="1">
      <c r="A2212" s="231"/>
      <c r="B2212" s="231"/>
      <c r="D2212" s="204"/>
      <c r="E2212" s="204"/>
    </row>
    <row r="2213" spans="1:5" s="17" customFormat="1">
      <c r="A2213" s="231"/>
      <c r="B2213" s="231"/>
      <c r="D2213" s="204"/>
      <c r="E2213" s="204"/>
    </row>
    <row r="2214" spans="1:5" s="17" customFormat="1">
      <c r="A2214" s="231"/>
      <c r="B2214" s="231"/>
      <c r="D2214" s="204"/>
      <c r="E2214" s="204"/>
    </row>
    <row r="2215" spans="1:5" s="17" customFormat="1">
      <c r="A2215" s="231"/>
      <c r="B2215" s="231"/>
      <c r="D2215" s="204"/>
      <c r="E2215" s="204"/>
    </row>
    <row r="2216" spans="1:5" s="17" customFormat="1">
      <c r="A2216" s="231"/>
      <c r="B2216" s="231"/>
      <c r="D2216" s="204"/>
      <c r="E2216" s="204"/>
    </row>
    <row r="2217" spans="1:5" s="17" customFormat="1">
      <c r="A2217" s="231"/>
      <c r="B2217" s="231"/>
      <c r="D2217" s="204"/>
      <c r="E2217" s="204"/>
    </row>
    <row r="2218" spans="1:5" s="17" customFormat="1">
      <c r="A2218" s="231"/>
      <c r="B2218" s="231"/>
      <c r="D2218" s="204"/>
      <c r="E2218" s="204"/>
    </row>
    <row r="2219" spans="1:5" s="17" customFormat="1">
      <c r="A2219" s="231"/>
      <c r="B2219" s="231"/>
      <c r="D2219" s="204"/>
      <c r="E2219" s="204"/>
    </row>
    <row r="2220" spans="1:5" s="17" customFormat="1">
      <c r="A2220" s="231"/>
      <c r="B2220" s="231"/>
      <c r="D2220" s="204"/>
      <c r="E2220" s="204"/>
    </row>
    <row r="2221" spans="1:5" s="17" customFormat="1">
      <c r="A2221" s="231"/>
      <c r="B2221" s="231"/>
      <c r="D2221" s="204"/>
      <c r="E2221" s="204"/>
    </row>
    <row r="2222" spans="1:5" s="17" customFormat="1">
      <c r="A2222" s="231"/>
      <c r="B2222" s="231"/>
      <c r="D2222" s="204"/>
      <c r="E2222" s="204"/>
    </row>
    <row r="2223" spans="1:5" s="17" customFormat="1">
      <c r="A2223" s="231"/>
      <c r="B2223" s="231"/>
      <c r="D2223" s="204"/>
      <c r="E2223" s="204"/>
    </row>
    <row r="2224" spans="1:5" s="17" customFormat="1">
      <c r="A2224" s="231"/>
      <c r="B2224" s="231"/>
      <c r="D2224" s="204"/>
      <c r="E2224" s="204"/>
    </row>
    <row r="2225" spans="1:5" s="17" customFormat="1">
      <c r="A2225" s="231"/>
      <c r="B2225" s="231"/>
      <c r="D2225" s="204"/>
      <c r="E2225" s="204"/>
    </row>
    <row r="2226" spans="1:5" s="17" customFormat="1">
      <c r="A2226" s="231"/>
      <c r="B2226" s="231"/>
      <c r="D2226" s="204"/>
      <c r="E2226" s="204"/>
    </row>
    <row r="2227" spans="1:5" s="17" customFormat="1">
      <c r="A2227" s="231"/>
      <c r="B2227" s="231"/>
      <c r="D2227" s="204"/>
      <c r="E2227" s="204"/>
    </row>
    <row r="2228" spans="1:5" s="17" customFormat="1">
      <c r="A2228" s="231"/>
      <c r="B2228" s="231"/>
      <c r="D2228" s="204"/>
      <c r="E2228" s="204"/>
    </row>
    <row r="2229" spans="1:5" s="17" customFormat="1">
      <c r="A2229" s="231"/>
      <c r="B2229" s="231"/>
      <c r="D2229" s="204"/>
      <c r="E2229" s="204"/>
    </row>
    <row r="2230" spans="1:5" s="17" customFormat="1">
      <c r="A2230" s="231"/>
      <c r="B2230" s="231"/>
      <c r="D2230" s="204"/>
      <c r="E2230" s="204"/>
    </row>
    <row r="2231" spans="1:5" s="17" customFormat="1">
      <c r="A2231" s="231"/>
      <c r="B2231" s="231"/>
      <c r="D2231" s="204"/>
      <c r="E2231" s="204"/>
    </row>
    <row r="2232" spans="1:5" s="17" customFormat="1">
      <c r="A2232" s="231"/>
      <c r="B2232" s="231"/>
      <c r="D2232" s="204"/>
      <c r="E2232" s="204"/>
    </row>
    <row r="2233" spans="1:5" s="17" customFormat="1">
      <c r="A2233" s="231"/>
      <c r="B2233" s="231"/>
      <c r="D2233" s="204"/>
      <c r="E2233" s="204"/>
    </row>
    <row r="2234" spans="1:5" s="17" customFormat="1">
      <c r="A2234" s="231"/>
      <c r="B2234" s="231"/>
      <c r="D2234" s="204"/>
      <c r="E2234" s="204"/>
    </row>
    <row r="2235" spans="1:5" s="17" customFormat="1">
      <c r="A2235" s="231"/>
      <c r="B2235" s="231"/>
      <c r="D2235" s="204"/>
      <c r="E2235" s="204"/>
    </row>
    <row r="2236" spans="1:5" s="17" customFormat="1">
      <c r="A2236" s="231"/>
      <c r="B2236" s="231"/>
      <c r="D2236" s="204"/>
      <c r="E2236" s="204"/>
    </row>
    <row r="2237" spans="1:5" s="17" customFormat="1">
      <c r="A2237" s="231"/>
      <c r="B2237" s="231"/>
      <c r="D2237" s="204"/>
      <c r="E2237" s="204"/>
    </row>
    <row r="2238" spans="1:5" s="17" customFormat="1">
      <c r="A2238" s="231"/>
      <c r="B2238" s="231"/>
      <c r="D2238" s="204"/>
      <c r="E2238" s="204"/>
    </row>
    <row r="2239" spans="1:5" s="17" customFormat="1">
      <c r="A2239" s="231"/>
      <c r="B2239" s="231"/>
      <c r="D2239" s="204"/>
      <c r="E2239" s="204"/>
    </row>
    <row r="2240" spans="1:5" s="17" customFormat="1">
      <c r="A2240" s="231"/>
      <c r="B2240" s="231"/>
      <c r="D2240" s="204"/>
      <c r="E2240" s="204"/>
    </row>
    <row r="2241" spans="1:5" s="17" customFormat="1">
      <c r="A2241" s="231"/>
      <c r="B2241" s="231"/>
      <c r="D2241" s="204"/>
      <c r="E2241" s="204"/>
    </row>
    <row r="2242" spans="1:5" s="17" customFormat="1">
      <c r="A2242" s="231"/>
      <c r="B2242" s="231"/>
      <c r="D2242" s="204"/>
      <c r="E2242" s="204"/>
    </row>
    <row r="2243" spans="1:5" s="17" customFormat="1">
      <c r="A2243" s="231"/>
      <c r="B2243" s="231"/>
      <c r="D2243" s="204"/>
      <c r="E2243" s="204"/>
    </row>
    <row r="2244" spans="1:5" s="17" customFormat="1">
      <c r="A2244" s="231"/>
      <c r="B2244" s="231"/>
      <c r="D2244" s="204"/>
      <c r="E2244" s="204"/>
    </row>
    <row r="2245" spans="1:5" s="17" customFormat="1">
      <c r="A2245" s="231"/>
      <c r="B2245" s="231"/>
      <c r="D2245" s="204"/>
      <c r="E2245" s="204"/>
    </row>
    <row r="2246" spans="1:5" s="17" customFormat="1">
      <c r="A2246" s="231"/>
      <c r="B2246" s="231"/>
      <c r="D2246" s="204"/>
      <c r="E2246" s="204"/>
    </row>
    <row r="2247" spans="1:5" s="17" customFormat="1">
      <c r="A2247" s="231"/>
      <c r="B2247" s="231"/>
      <c r="D2247" s="204"/>
      <c r="E2247" s="204"/>
    </row>
    <row r="2248" spans="1:5" s="17" customFormat="1">
      <c r="A2248" s="231"/>
      <c r="B2248" s="231"/>
      <c r="D2248" s="204"/>
      <c r="E2248" s="204"/>
    </row>
    <row r="2249" spans="1:5" s="17" customFormat="1">
      <c r="A2249" s="231"/>
      <c r="B2249" s="231"/>
      <c r="D2249" s="204"/>
      <c r="E2249" s="204"/>
    </row>
    <row r="2250" spans="1:5" s="17" customFormat="1">
      <c r="A2250" s="231"/>
      <c r="B2250" s="231"/>
      <c r="D2250" s="204"/>
      <c r="E2250" s="204"/>
    </row>
    <row r="2251" spans="1:5" s="17" customFormat="1">
      <c r="A2251" s="231"/>
      <c r="B2251" s="231"/>
      <c r="D2251" s="204"/>
      <c r="E2251" s="204"/>
    </row>
    <row r="2252" spans="1:5" s="17" customFormat="1">
      <c r="A2252" s="231"/>
      <c r="B2252" s="231"/>
      <c r="D2252" s="204"/>
      <c r="E2252" s="204"/>
    </row>
    <row r="2253" spans="1:5" s="17" customFormat="1">
      <c r="A2253" s="231"/>
      <c r="B2253" s="231"/>
      <c r="D2253" s="204"/>
      <c r="E2253" s="204"/>
    </row>
    <row r="2254" spans="1:5" s="17" customFormat="1">
      <c r="A2254" s="231"/>
      <c r="B2254" s="231"/>
      <c r="D2254" s="204"/>
      <c r="E2254" s="204"/>
    </row>
    <row r="2255" spans="1:5" s="17" customFormat="1">
      <c r="A2255" s="231"/>
      <c r="B2255" s="231"/>
      <c r="D2255" s="204"/>
      <c r="E2255" s="204"/>
    </row>
    <row r="2256" spans="1:5" s="17" customFormat="1">
      <c r="A2256" s="231"/>
      <c r="B2256" s="231"/>
      <c r="D2256" s="204"/>
      <c r="E2256" s="204"/>
    </row>
    <row r="2257" spans="1:5" s="17" customFormat="1">
      <c r="A2257" s="231"/>
      <c r="B2257" s="231"/>
      <c r="D2257" s="204"/>
      <c r="E2257" s="204"/>
    </row>
    <row r="2258" spans="1:5" s="17" customFormat="1">
      <c r="A2258" s="231"/>
      <c r="B2258" s="231"/>
      <c r="D2258" s="204"/>
      <c r="E2258" s="204"/>
    </row>
    <row r="2259" spans="1:5" s="17" customFormat="1">
      <c r="A2259" s="231"/>
      <c r="B2259" s="231"/>
      <c r="D2259" s="204"/>
      <c r="E2259" s="204"/>
    </row>
    <row r="2260" spans="1:5" s="17" customFormat="1">
      <c r="A2260" s="231"/>
      <c r="B2260" s="231"/>
      <c r="D2260" s="204"/>
      <c r="E2260" s="204"/>
    </row>
    <row r="2261" spans="1:5" s="17" customFormat="1">
      <c r="A2261" s="231"/>
      <c r="B2261" s="231"/>
      <c r="D2261" s="204"/>
      <c r="E2261" s="204"/>
    </row>
    <row r="2262" spans="1:5" s="17" customFormat="1">
      <c r="A2262" s="231"/>
      <c r="B2262" s="231"/>
      <c r="D2262" s="204"/>
      <c r="E2262" s="204"/>
    </row>
    <row r="2263" spans="1:5" s="17" customFormat="1">
      <c r="A2263" s="231"/>
      <c r="B2263" s="231"/>
      <c r="D2263" s="204"/>
      <c r="E2263" s="204"/>
    </row>
    <row r="2264" spans="1:5" s="17" customFormat="1">
      <c r="A2264" s="231"/>
      <c r="B2264" s="231"/>
      <c r="D2264" s="204"/>
      <c r="E2264" s="204"/>
    </row>
    <row r="2265" spans="1:5" s="17" customFormat="1">
      <c r="A2265" s="231"/>
      <c r="B2265" s="231"/>
      <c r="D2265" s="204"/>
      <c r="E2265" s="204"/>
    </row>
    <row r="2266" spans="1:5" s="17" customFormat="1">
      <c r="A2266" s="231"/>
      <c r="B2266" s="231"/>
      <c r="D2266" s="204"/>
      <c r="E2266" s="204"/>
    </row>
    <row r="2267" spans="1:5" s="17" customFormat="1">
      <c r="A2267" s="231"/>
      <c r="B2267" s="231"/>
      <c r="D2267" s="204"/>
      <c r="E2267" s="204"/>
    </row>
    <row r="2268" spans="1:5" s="17" customFormat="1">
      <c r="A2268" s="231"/>
      <c r="B2268" s="231"/>
      <c r="D2268" s="204"/>
      <c r="E2268" s="204"/>
    </row>
    <row r="2269" spans="1:5" s="17" customFormat="1">
      <c r="A2269" s="231"/>
      <c r="B2269" s="231"/>
      <c r="D2269" s="204"/>
      <c r="E2269" s="204"/>
    </row>
    <row r="2270" spans="1:5" s="17" customFormat="1">
      <c r="A2270" s="231"/>
      <c r="B2270" s="231"/>
      <c r="D2270" s="204"/>
      <c r="E2270" s="204"/>
    </row>
    <row r="2271" spans="1:5" s="17" customFormat="1">
      <c r="A2271" s="231"/>
      <c r="B2271" s="231"/>
      <c r="D2271" s="204"/>
      <c r="E2271" s="204"/>
    </row>
    <row r="2272" spans="1:5" s="17" customFormat="1">
      <c r="A2272" s="231"/>
      <c r="B2272" s="231"/>
      <c r="D2272" s="204"/>
      <c r="E2272" s="204"/>
    </row>
    <row r="2273" spans="1:5" s="17" customFormat="1">
      <c r="A2273" s="231"/>
      <c r="B2273" s="231"/>
      <c r="D2273" s="204"/>
      <c r="E2273" s="204"/>
    </row>
    <row r="2274" spans="1:5" s="17" customFormat="1">
      <c r="A2274" s="231"/>
      <c r="B2274" s="231"/>
      <c r="D2274" s="204"/>
      <c r="E2274" s="204"/>
    </row>
    <row r="2275" spans="1:5" s="17" customFormat="1">
      <c r="A2275" s="231"/>
      <c r="B2275" s="231"/>
      <c r="D2275" s="204"/>
      <c r="E2275" s="204"/>
    </row>
    <row r="2276" spans="1:5" s="17" customFormat="1">
      <c r="A2276" s="231"/>
      <c r="B2276" s="231"/>
      <c r="D2276" s="204"/>
      <c r="E2276" s="204"/>
    </row>
    <row r="2277" spans="1:5" s="17" customFormat="1">
      <c r="A2277" s="231"/>
      <c r="B2277" s="231"/>
      <c r="D2277" s="204"/>
      <c r="E2277" s="204"/>
    </row>
    <row r="2278" spans="1:5" s="17" customFormat="1">
      <c r="A2278" s="231"/>
      <c r="B2278" s="231"/>
      <c r="D2278" s="204"/>
      <c r="E2278" s="204"/>
    </row>
    <row r="2279" spans="1:5" s="17" customFormat="1">
      <c r="A2279" s="231"/>
      <c r="B2279" s="231"/>
      <c r="D2279" s="204"/>
      <c r="E2279" s="204"/>
    </row>
    <row r="2280" spans="1:5" s="17" customFormat="1">
      <c r="A2280" s="231"/>
      <c r="B2280" s="231"/>
      <c r="D2280" s="204"/>
      <c r="E2280" s="204"/>
    </row>
    <row r="2281" spans="1:5" s="17" customFormat="1">
      <c r="A2281" s="231"/>
      <c r="B2281" s="231"/>
      <c r="D2281" s="204"/>
      <c r="E2281" s="204"/>
    </row>
    <row r="2282" spans="1:5" s="17" customFormat="1">
      <c r="A2282" s="231"/>
      <c r="B2282" s="231"/>
      <c r="D2282" s="204"/>
      <c r="E2282" s="204"/>
    </row>
    <row r="2283" spans="1:5" s="17" customFormat="1">
      <c r="A2283" s="231"/>
      <c r="B2283" s="231"/>
      <c r="D2283" s="204"/>
      <c r="E2283" s="204"/>
    </row>
    <row r="2284" spans="1:5" s="17" customFormat="1">
      <c r="A2284" s="231"/>
      <c r="B2284" s="231"/>
      <c r="D2284" s="204"/>
      <c r="E2284" s="204"/>
    </row>
    <row r="2285" spans="1:5" s="17" customFormat="1">
      <c r="A2285" s="231"/>
      <c r="B2285" s="231"/>
      <c r="D2285" s="204"/>
      <c r="E2285" s="204"/>
    </row>
    <row r="2286" spans="1:5" s="17" customFormat="1">
      <c r="A2286" s="231"/>
      <c r="B2286" s="231"/>
      <c r="D2286" s="204"/>
      <c r="E2286" s="204"/>
    </row>
    <row r="2287" spans="1:5" s="17" customFormat="1">
      <c r="A2287" s="231"/>
      <c r="B2287" s="231"/>
      <c r="D2287" s="204"/>
      <c r="E2287" s="204"/>
    </row>
    <row r="2288" spans="1:5" s="17" customFormat="1">
      <c r="A2288" s="231"/>
      <c r="B2288" s="231"/>
      <c r="D2288" s="204"/>
      <c r="E2288" s="204"/>
    </row>
    <row r="2289" spans="1:5" s="17" customFormat="1">
      <c r="A2289" s="231"/>
      <c r="B2289" s="231"/>
      <c r="D2289" s="204"/>
      <c r="E2289" s="204"/>
    </row>
    <row r="2290" spans="1:5" s="17" customFormat="1">
      <c r="A2290" s="231"/>
      <c r="B2290" s="231"/>
      <c r="D2290" s="204"/>
      <c r="E2290" s="204"/>
    </row>
    <row r="2291" spans="1:5" s="17" customFormat="1">
      <c r="A2291" s="231"/>
      <c r="B2291" s="231"/>
      <c r="D2291" s="204"/>
      <c r="E2291" s="204"/>
    </row>
    <row r="2292" spans="1:5" s="17" customFormat="1">
      <c r="A2292" s="231"/>
      <c r="B2292" s="231"/>
      <c r="D2292" s="204"/>
      <c r="E2292" s="204"/>
    </row>
    <row r="2293" spans="1:5" s="17" customFormat="1">
      <c r="A2293" s="231"/>
      <c r="B2293" s="231"/>
      <c r="D2293" s="204"/>
      <c r="E2293" s="204"/>
    </row>
    <row r="2294" spans="1:5" s="17" customFormat="1">
      <c r="A2294" s="231"/>
      <c r="B2294" s="231"/>
      <c r="D2294" s="204"/>
      <c r="E2294" s="204"/>
    </row>
    <row r="2295" spans="1:5" s="17" customFormat="1">
      <c r="A2295" s="231"/>
      <c r="B2295" s="231"/>
      <c r="D2295" s="204"/>
      <c r="E2295" s="204"/>
    </row>
    <row r="2296" spans="1:5" s="17" customFormat="1">
      <c r="A2296" s="231"/>
      <c r="B2296" s="231"/>
      <c r="D2296" s="204"/>
      <c r="E2296" s="204"/>
    </row>
    <row r="2297" spans="1:5" s="17" customFormat="1">
      <c r="A2297" s="231"/>
      <c r="B2297" s="231"/>
      <c r="D2297" s="204"/>
      <c r="E2297" s="204"/>
    </row>
    <row r="2298" spans="1:5" s="17" customFormat="1">
      <c r="A2298" s="231"/>
      <c r="B2298" s="231"/>
      <c r="D2298" s="204"/>
      <c r="E2298" s="204"/>
    </row>
    <row r="2299" spans="1:5" s="17" customFormat="1">
      <c r="A2299" s="231"/>
      <c r="B2299" s="231"/>
      <c r="D2299" s="204"/>
      <c r="E2299" s="204"/>
    </row>
    <row r="2300" spans="1:5" s="17" customFormat="1">
      <c r="A2300" s="231"/>
      <c r="B2300" s="231"/>
      <c r="D2300" s="204"/>
      <c r="E2300" s="204"/>
    </row>
    <row r="2301" spans="1:5" s="17" customFormat="1">
      <c r="A2301" s="231"/>
      <c r="B2301" s="231"/>
      <c r="D2301" s="204"/>
      <c r="E2301" s="204"/>
    </row>
    <row r="2302" spans="1:5" s="17" customFormat="1">
      <c r="A2302" s="231"/>
      <c r="B2302" s="231"/>
      <c r="D2302" s="204"/>
      <c r="E2302" s="204"/>
    </row>
    <row r="2303" spans="1:5" s="17" customFormat="1">
      <c r="A2303" s="231"/>
      <c r="B2303" s="231"/>
      <c r="D2303" s="204"/>
      <c r="E2303" s="204"/>
    </row>
    <row r="2304" spans="1:5" s="17" customFormat="1">
      <c r="A2304" s="231"/>
      <c r="B2304" s="231"/>
      <c r="D2304" s="204"/>
      <c r="E2304" s="204"/>
    </row>
    <row r="2305" spans="1:5" s="17" customFormat="1">
      <c r="A2305" s="231"/>
      <c r="B2305" s="231"/>
      <c r="D2305" s="204"/>
      <c r="E2305" s="204"/>
    </row>
    <row r="2306" spans="1:5" s="17" customFormat="1">
      <c r="A2306" s="231"/>
      <c r="B2306" s="231"/>
      <c r="D2306" s="204"/>
      <c r="E2306" s="204"/>
    </row>
    <row r="2307" spans="1:5" s="17" customFormat="1">
      <c r="A2307" s="231"/>
      <c r="B2307" s="231"/>
      <c r="D2307" s="204"/>
      <c r="E2307" s="204"/>
    </row>
    <row r="2308" spans="1:5" s="17" customFormat="1">
      <c r="A2308" s="231"/>
      <c r="B2308" s="231"/>
      <c r="D2308" s="204"/>
      <c r="E2308" s="204"/>
    </row>
    <row r="2309" spans="1:5" s="17" customFormat="1">
      <c r="A2309" s="231"/>
      <c r="B2309" s="231"/>
      <c r="D2309" s="204"/>
      <c r="E2309" s="204"/>
    </row>
    <row r="2310" spans="1:5" s="17" customFormat="1">
      <c r="A2310" s="231"/>
      <c r="B2310" s="231"/>
      <c r="D2310" s="204"/>
      <c r="E2310" s="204"/>
    </row>
    <row r="2311" spans="1:5" s="17" customFormat="1">
      <c r="A2311" s="231"/>
      <c r="B2311" s="231"/>
      <c r="D2311" s="204"/>
      <c r="E2311" s="204"/>
    </row>
    <row r="2312" spans="1:5" s="17" customFormat="1">
      <c r="A2312" s="231"/>
      <c r="B2312" s="231"/>
      <c r="D2312" s="204"/>
      <c r="E2312" s="204"/>
    </row>
    <row r="2313" spans="1:5" s="17" customFormat="1">
      <c r="A2313" s="231"/>
      <c r="B2313" s="231"/>
      <c r="D2313" s="204"/>
      <c r="E2313" s="204"/>
    </row>
    <row r="2314" spans="1:5" s="17" customFormat="1">
      <c r="A2314" s="231"/>
      <c r="B2314" s="231"/>
      <c r="D2314" s="204"/>
      <c r="E2314" s="204"/>
    </row>
    <row r="2315" spans="1:5" s="17" customFormat="1">
      <c r="A2315" s="231"/>
      <c r="B2315" s="231"/>
      <c r="D2315" s="204"/>
      <c r="E2315" s="204"/>
    </row>
    <row r="2316" spans="1:5" s="17" customFormat="1">
      <c r="A2316" s="231"/>
      <c r="B2316" s="231"/>
      <c r="D2316" s="204"/>
      <c r="E2316" s="204"/>
    </row>
    <row r="2317" spans="1:5" s="17" customFormat="1">
      <c r="A2317" s="231"/>
      <c r="B2317" s="231"/>
      <c r="D2317" s="204"/>
      <c r="E2317" s="204"/>
    </row>
    <row r="2318" spans="1:5" s="17" customFormat="1">
      <c r="A2318" s="231"/>
      <c r="B2318" s="231"/>
      <c r="D2318" s="204"/>
      <c r="E2318" s="204"/>
    </row>
    <row r="2319" spans="1:5" s="17" customFormat="1">
      <c r="A2319" s="231"/>
      <c r="B2319" s="231"/>
      <c r="D2319" s="204"/>
      <c r="E2319" s="204"/>
    </row>
    <row r="2320" spans="1:5" s="17" customFormat="1">
      <c r="A2320" s="231"/>
      <c r="B2320" s="231"/>
      <c r="D2320" s="204"/>
      <c r="E2320" s="204"/>
    </row>
    <row r="2321" spans="1:5" s="17" customFormat="1">
      <c r="A2321" s="231"/>
      <c r="B2321" s="231"/>
      <c r="D2321" s="204"/>
      <c r="E2321" s="204"/>
    </row>
    <row r="2322" spans="1:5" s="17" customFormat="1">
      <c r="A2322" s="231"/>
      <c r="B2322" s="231"/>
      <c r="D2322" s="204"/>
      <c r="E2322" s="204"/>
    </row>
    <row r="2323" spans="1:5" s="17" customFormat="1">
      <c r="A2323" s="231"/>
      <c r="B2323" s="231"/>
      <c r="D2323" s="204"/>
      <c r="E2323" s="204"/>
    </row>
    <row r="2324" spans="1:5" s="17" customFormat="1">
      <c r="A2324" s="231"/>
      <c r="B2324" s="231"/>
      <c r="D2324" s="204"/>
      <c r="E2324" s="204"/>
    </row>
    <row r="2325" spans="1:5" s="17" customFormat="1">
      <c r="A2325" s="231"/>
      <c r="B2325" s="231"/>
      <c r="D2325" s="204"/>
      <c r="E2325" s="204"/>
    </row>
    <row r="2326" spans="1:5" s="17" customFormat="1">
      <c r="A2326" s="231"/>
      <c r="B2326" s="231"/>
      <c r="D2326" s="204"/>
      <c r="E2326" s="204"/>
    </row>
    <row r="2327" spans="1:5" s="17" customFormat="1">
      <c r="A2327" s="231"/>
      <c r="B2327" s="231"/>
      <c r="D2327" s="204"/>
      <c r="E2327" s="204"/>
    </row>
    <row r="2328" spans="1:5" s="17" customFormat="1">
      <c r="A2328" s="231"/>
      <c r="B2328" s="231"/>
      <c r="D2328" s="204"/>
      <c r="E2328" s="204"/>
    </row>
    <row r="2329" spans="1:5" s="17" customFormat="1">
      <c r="A2329" s="231"/>
      <c r="B2329" s="231"/>
      <c r="D2329" s="204"/>
      <c r="E2329" s="204"/>
    </row>
    <row r="2330" spans="1:5" s="17" customFormat="1">
      <c r="A2330" s="231"/>
      <c r="B2330" s="231"/>
      <c r="D2330" s="204"/>
      <c r="E2330" s="204"/>
    </row>
    <row r="2331" spans="1:5" s="17" customFormat="1">
      <c r="A2331" s="231"/>
      <c r="B2331" s="231"/>
      <c r="D2331" s="204"/>
      <c r="E2331" s="204"/>
    </row>
    <row r="2332" spans="1:5" s="17" customFormat="1">
      <c r="A2332" s="231"/>
      <c r="B2332" s="231"/>
      <c r="D2332" s="204"/>
      <c r="E2332" s="204"/>
    </row>
    <row r="2333" spans="1:5" s="17" customFormat="1">
      <c r="A2333" s="231"/>
      <c r="B2333" s="231"/>
      <c r="D2333" s="204"/>
      <c r="E2333" s="204"/>
    </row>
    <row r="2334" spans="1:5" s="17" customFormat="1">
      <c r="A2334" s="231"/>
      <c r="B2334" s="231"/>
      <c r="D2334" s="204"/>
      <c r="E2334" s="204"/>
    </row>
    <row r="2335" spans="1:5" s="17" customFormat="1">
      <c r="A2335" s="231"/>
      <c r="B2335" s="231"/>
      <c r="D2335" s="204"/>
      <c r="E2335" s="204"/>
    </row>
    <row r="2336" spans="1:5" s="17" customFormat="1">
      <c r="A2336" s="231"/>
      <c r="B2336" s="231"/>
      <c r="D2336" s="204"/>
      <c r="E2336" s="204"/>
    </row>
    <row r="2337" spans="1:5" s="17" customFormat="1">
      <c r="A2337" s="231"/>
      <c r="B2337" s="231"/>
      <c r="D2337" s="204"/>
      <c r="E2337" s="204"/>
    </row>
    <row r="2338" spans="1:5" s="17" customFormat="1">
      <c r="A2338" s="231"/>
      <c r="B2338" s="231"/>
      <c r="D2338" s="204"/>
      <c r="E2338" s="204"/>
    </row>
    <row r="2339" spans="1:5" s="17" customFormat="1">
      <c r="A2339" s="231"/>
      <c r="B2339" s="231"/>
      <c r="D2339" s="204"/>
      <c r="E2339" s="204"/>
    </row>
    <row r="2340" spans="1:5" s="17" customFormat="1">
      <c r="A2340" s="231"/>
      <c r="B2340" s="231"/>
      <c r="D2340" s="204"/>
      <c r="E2340" s="204"/>
    </row>
    <row r="2341" spans="1:5" s="17" customFormat="1">
      <c r="A2341" s="231"/>
      <c r="B2341" s="231"/>
      <c r="D2341" s="204"/>
      <c r="E2341" s="204"/>
    </row>
    <row r="2342" spans="1:5" s="17" customFormat="1">
      <c r="A2342" s="231"/>
      <c r="B2342" s="231"/>
      <c r="D2342" s="204"/>
      <c r="E2342" s="204"/>
    </row>
    <row r="2343" spans="1:5" s="17" customFormat="1">
      <c r="A2343" s="231"/>
      <c r="B2343" s="231"/>
      <c r="D2343" s="204"/>
      <c r="E2343" s="204"/>
    </row>
    <row r="2344" spans="1:5" s="17" customFormat="1">
      <c r="A2344" s="231"/>
      <c r="B2344" s="231"/>
      <c r="D2344" s="204"/>
      <c r="E2344" s="204"/>
    </row>
    <row r="2345" spans="1:5" s="17" customFormat="1">
      <c r="A2345" s="231"/>
      <c r="B2345" s="231"/>
      <c r="D2345" s="204"/>
      <c r="E2345" s="204"/>
    </row>
    <row r="2346" spans="1:5" s="17" customFormat="1">
      <c r="A2346" s="231"/>
      <c r="B2346" s="231"/>
      <c r="D2346" s="204"/>
      <c r="E2346" s="204"/>
    </row>
    <row r="2347" spans="1:5" s="17" customFormat="1">
      <c r="A2347" s="231"/>
      <c r="B2347" s="231"/>
      <c r="D2347" s="204"/>
      <c r="E2347" s="204"/>
    </row>
    <row r="2348" spans="1:5" s="17" customFormat="1">
      <c r="A2348" s="231"/>
      <c r="B2348" s="231"/>
      <c r="D2348" s="204"/>
      <c r="E2348" s="204"/>
    </row>
    <row r="2349" spans="1:5" s="17" customFormat="1">
      <c r="A2349" s="231"/>
      <c r="B2349" s="231"/>
      <c r="D2349" s="204"/>
      <c r="E2349" s="204"/>
    </row>
    <row r="2350" spans="1:5" s="17" customFormat="1">
      <c r="A2350" s="231"/>
      <c r="B2350" s="231"/>
      <c r="D2350" s="204"/>
      <c r="E2350" s="204"/>
    </row>
    <row r="2351" spans="1:5" s="17" customFormat="1">
      <c r="A2351" s="231"/>
      <c r="B2351" s="231"/>
      <c r="D2351" s="204"/>
      <c r="E2351" s="204"/>
    </row>
    <row r="2352" spans="1:5" s="17" customFormat="1">
      <c r="A2352" s="231"/>
      <c r="B2352" s="231"/>
      <c r="D2352" s="204"/>
      <c r="E2352" s="204"/>
    </row>
    <row r="2353" spans="1:5" s="17" customFormat="1">
      <c r="A2353" s="231"/>
      <c r="B2353" s="231"/>
      <c r="D2353" s="204"/>
      <c r="E2353" s="204"/>
    </row>
    <row r="2354" spans="1:5" s="17" customFormat="1">
      <c r="A2354" s="231"/>
      <c r="B2354" s="231"/>
      <c r="D2354" s="204"/>
      <c r="E2354" s="204"/>
    </row>
    <row r="2355" spans="1:5" s="17" customFormat="1">
      <c r="A2355" s="231"/>
      <c r="B2355" s="231"/>
      <c r="D2355" s="204"/>
      <c r="E2355" s="204"/>
    </row>
    <row r="2356" spans="1:5" s="17" customFormat="1">
      <c r="A2356" s="231"/>
      <c r="B2356" s="231"/>
      <c r="D2356" s="204"/>
      <c r="E2356" s="204"/>
    </row>
    <row r="2357" spans="1:5" s="17" customFormat="1">
      <c r="A2357" s="231"/>
      <c r="B2357" s="231"/>
      <c r="D2357" s="204"/>
      <c r="E2357" s="204"/>
    </row>
    <row r="2358" spans="1:5" s="17" customFormat="1">
      <c r="A2358" s="231"/>
      <c r="B2358" s="231"/>
      <c r="D2358" s="204"/>
      <c r="E2358" s="204"/>
    </row>
    <row r="2359" spans="1:5" s="17" customFormat="1">
      <c r="A2359" s="231"/>
      <c r="B2359" s="231"/>
      <c r="D2359" s="204"/>
      <c r="E2359" s="204"/>
    </row>
    <row r="2360" spans="1:5" s="17" customFormat="1">
      <c r="A2360" s="231"/>
      <c r="B2360" s="231"/>
      <c r="D2360" s="204"/>
      <c r="E2360" s="204"/>
    </row>
    <row r="2361" spans="1:5" s="17" customFormat="1">
      <c r="A2361" s="231"/>
      <c r="B2361" s="231"/>
      <c r="D2361" s="204"/>
      <c r="E2361" s="204"/>
    </row>
    <row r="2362" spans="1:5" s="17" customFormat="1">
      <c r="A2362" s="231"/>
      <c r="B2362" s="231"/>
      <c r="D2362" s="204"/>
      <c r="E2362" s="204"/>
    </row>
    <row r="2363" spans="1:5" s="17" customFormat="1">
      <c r="A2363" s="231"/>
      <c r="B2363" s="231"/>
      <c r="D2363" s="204"/>
      <c r="E2363" s="204"/>
    </row>
    <row r="2364" spans="1:5" s="17" customFormat="1">
      <c r="A2364" s="231"/>
      <c r="B2364" s="231"/>
      <c r="D2364" s="204"/>
      <c r="E2364" s="204"/>
    </row>
    <row r="2365" spans="1:5" s="17" customFormat="1">
      <c r="A2365" s="231"/>
      <c r="B2365" s="231"/>
      <c r="D2365" s="204"/>
      <c r="E2365" s="204"/>
    </row>
    <row r="2366" spans="1:5" s="17" customFormat="1">
      <c r="A2366" s="231"/>
      <c r="B2366" s="231"/>
      <c r="D2366" s="204"/>
      <c r="E2366" s="204"/>
    </row>
    <row r="2367" spans="1:5" s="17" customFormat="1">
      <c r="A2367" s="231"/>
      <c r="B2367" s="231"/>
      <c r="D2367" s="204"/>
      <c r="E2367" s="204"/>
    </row>
    <row r="2368" spans="1:5" s="17" customFormat="1">
      <c r="A2368" s="231"/>
      <c r="B2368" s="231"/>
      <c r="D2368" s="204"/>
      <c r="E2368" s="204"/>
    </row>
    <row r="2369" spans="1:5" s="17" customFormat="1">
      <c r="A2369" s="231"/>
      <c r="B2369" s="231"/>
      <c r="D2369" s="204"/>
      <c r="E2369" s="204"/>
    </row>
    <row r="2370" spans="1:5" s="17" customFormat="1">
      <c r="A2370" s="231"/>
      <c r="B2370" s="231"/>
      <c r="D2370" s="204"/>
      <c r="E2370" s="204"/>
    </row>
    <row r="2371" spans="1:5" s="17" customFormat="1">
      <c r="A2371" s="231"/>
      <c r="B2371" s="231"/>
      <c r="D2371" s="204"/>
      <c r="E2371" s="204"/>
    </row>
    <row r="2372" spans="1:5" s="17" customFormat="1">
      <c r="A2372" s="231"/>
      <c r="B2372" s="231"/>
      <c r="D2372" s="204"/>
      <c r="E2372" s="204"/>
    </row>
    <row r="2373" spans="1:5" s="17" customFormat="1">
      <c r="A2373" s="231"/>
      <c r="B2373" s="231"/>
      <c r="D2373" s="204"/>
      <c r="E2373" s="204"/>
    </row>
    <row r="2374" spans="1:5" s="17" customFormat="1">
      <c r="A2374" s="231"/>
      <c r="B2374" s="231"/>
      <c r="D2374" s="204"/>
      <c r="E2374" s="204"/>
    </row>
    <row r="2375" spans="1:5" s="17" customFormat="1">
      <c r="A2375" s="231"/>
      <c r="B2375" s="231"/>
      <c r="D2375" s="204"/>
      <c r="E2375" s="204"/>
    </row>
    <row r="2376" spans="1:5" s="17" customFormat="1">
      <c r="A2376" s="231"/>
      <c r="B2376" s="231"/>
      <c r="D2376" s="204"/>
      <c r="E2376" s="204"/>
    </row>
    <row r="2377" spans="1:5" s="17" customFormat="1">
      <c r="A2377" s="231"/>
      <c r="B2377" s="231"/>
      <c r="D2377" s="204"/>
      <c r="E2377" s="204"/>
    </row>
    <row r="2378" spans="1:5" s="17" customFormat="1">
      <c r="A2378" s="231"/>
      <c r="B2378" s="231"/>
      <c r="D2378" s="204"/>
      <c r="E2378" s="204"/>
    </row>
    <row r="2379" spans="1:5" s="17" customFormat="1">
      <c r="A2379" s="231"/>
      <c r="B2379" s="231"/>
      <c r="D2379" s="204"/>
      <c r="E2379" s="204"/>
    </row>
    <row r="2380" spans="1:5" s="17" customFormat="1">
      <c r="A2380" s="231"/>
      <c r="B2380" s="231"/>
      <c r="D2380" s="204"/>
      <c r="E2380" s="204"/>
    </row>
    <row r="2381" spans="1:5" s="17" customFormat="1">
      <c r="A2381" s="231"/>
      <c r="B2381" s="231"/>
      <c r="D2381" s="204"/>
      <c r="E2381" s="204"/>
    </row>
    <row r="2382" spans="1:5" s="17" customFormat="1">
      <c r="A2382" s="231"/>
      <c r="B2382" s="231"/>
      <c r="D2382" s="204"/>
      <c r="E2382" s="204"/>
    </row>
    <row r="2383" spans="1:5" s="17" customFormat="1">
      <c r="A2383" s="231"/>
      <c r="B2383" s="231"/>
      <c r="D2383" s="204"/>
      <c r="E2383" s="204"/>
    </row>
    <row r="2384" spans="1:5" s="17" customFormat="1">
      <c r="A2384" s="231"/>
      <c r="B2384" s="231"/>
      <c r="D2384" s="204"/>
      <c r="E2384" s="204"/>
    </row>
    <row r="2385" spans="1:5" s="17" customFormat="1">
      <c r="A2385" s="231"/>
      <c r="B2385" s="231"/>
      <c r="D2385" s="204"/>
      <c r="E2385" s="204"/>
    </row>
    <row r="2386" spans="1:5" s="17" customFormat="1">
      <c r="A2386" s="231"/>
      <c r="B2386" s="231"/>
      <c r="D2386" s="204"/>
      <c r="E2386" s="204"/>
    </row>
  </sheetData>
  <autoFilter ref="A4:S28"/>
  <mergeCells count="2">
    <mergeCell ref="A2:S3"/>
    <mergeCell ref="A34:D34"/>
  </mergeCells>
  <pageMargins left="0.51181102362204722" right="0.51181102362204722" top="0.82677165354330717" bottom="0.74803149606299213" header="0.31496062992125984" footer="0.31496062992125984"/>
  <pageSetup paperSize="9" scale="72" orientation="landscape" r:id="rId1"/>
  <headerFooter>
    <oddHeader xml:space="preserve">&amp;LΠΕΡΙΦΕΡΕΙΑ ΝΟΤΙΟΥ ΑΙΓΑΙΟΥ
ΓΕΝΙΚΗ Δ/ΝΣΗ ΑΠΠΥ
Δ/ΝΣΗ ΑΝΑΠΤΥΞΙΑΚΟΥ ΠΡΟΓΡΑΜΜΑΤΙΣΜΟΥ (ΔΙΑΠ)
</oddHeader>
    <oddFooter>&amp;R&amp;P / &amp;N</oddFooter>
  </headerFooter>
  <rowBreaks count="2" manualBreakCount="2">
    <brk id="12" max="14" man="1"/>
    <brk id="22" max="16383" man="1"/>
  </rowBreaks>
</worksheet>
</file>

<file path=xl/worksheets/sheet6.xml><?xml version="1.0" encoding="utf-8"?>
<worksheet xmlns="http://schemas.openxmlformats.org/spreadsheetml/2006/main" xmlns:r="http://schemas.openxmlformats.org/officeDocument/2006/relationships">
  <dimension ref="A1:R17"/>
  <sheetViews>
    <sheetView zoomScaleNormal="100" workbookViewId="0">
      <pane ySplit="3" topLeftCell="A14" activePane="bottomLeft" state="frozen"/>
      <selection pane="bottomLeft" activeCell="R16" sqref="R16"/>
    </sheetView>
  </sheetViews>
  <sheetFormatPr defaultRowHeight="15"/>
  <cols>
    <col min="1" max="1" width="4.7109375" customWidth="1"/>
    <col min="2" max="2" width="25.28515625" customWidth="1"/>
    <col min="3" max="3" width="15" style="243" customWidth="1"/>
    <col min="4" max="4" width="14" customWidth="1"/>
    <col min="5" max="5" width="18.28515625" customWidth="1"/>
    <col min="6" max="6" width="15.42578125" customWidth="1"/>
    <col min="7" max="7" width="16" bestFit="1" customWidth="1"/>
    <col min="8" max="8" width="16.42578125" style="147" bestFit="1" customWidth="1"/>
    <col min="9" max="9" width="18.85546875" style="263" hidden="1" customWidth="1"/>
    <col min="10" max="10" width="21.85546875" style="263" hidden="1" customWidth="1"/>
    <col min="11" max="11" width="18.140625" style="210" hidden="1" customWidth="1"/>
    <col min="12" max="12" width="19.140625" style="147" hidden="1" customWidth="1"/>
    <col min="13" max="13" width="18.7109375" style="210" hidden="1" customWidth="1"/>
    <col min="14" max="14" width="15.28515625" hidden="1" customWidth="1"/>
    <col min="15" max="15" width="15.5703125" style="210" hidden="1" customWidth="1"/>
    <col min="16" max="16" width="15.5703125" hidden="1" customWidth="1"/>
    <col min="17" max="17" width="15.85546875" style="210" customWidth="1"/>
    <col min="18" max="18" width="17.5703125" customWidth="1"/>
  </cols>
  <sheetData>
    <row r="1" spans="1:18" ht="15" customHeight="1">
      <c r="A1" s="335" t="s">
        <v>595</v>
      </c>
      <c r="B1" s="335"/>
      <c r="C1" s="335"/>
      <c r="D1" s="335"/>
      <c r="E1" s="335"/>
      <c r="F1" s="335"/>
      <c r="G1" s="335"/>
      <c r="H1" s="335"/>
      <c r="I1" s="335"/>
      <c r="J1" s="335"/>
      <c r="K1" s="335"/>
      <c r="L1" s="335"/>
      <c r="M1" s="335"/>
      <c r="N1" s="335"/>
      <c r="O1" s="335"/>
      <c r="P1" s="335"/>
      <c r="Q1" s="335"/>
      <c r="R1" s="335"/>
    </row>
    <row r="2" spans="1:18" ht="21" customHeight="1">
      <c r="A2" s="335"/>
      <c r="B2" s="335"/>
      <c r="C2" s="335"/>
      <c r="D2" s="335"/>
      <c r="E2" s="335"/>
      <c r="F2" s="335"/>
      <c r="G2" s="335"/>
      <c r="H2" s="336"/>
      <c r="I2" s="336"/>
      <c r="J2" s="336"/>
      <c r="K2" s="336"/>
      <c r="L2" s="336"/>
      <c r="M2" s="336"/>
      <c r="N2" s="336"/>
      <c r="O2" s="336"/>
      <c r="P2" s="336"/>
      <c r="Q2" s="336"/>
      <c r="R2" s="336"/>
    </row>
    <row r="3" spans="1:18" ht="57" customHeight="1">
      <c r="A3" s="69" t="s">
        <v>0</v>
      </c>
      <c r="B3" s="70" t="s">
        <v>1</v>
      </c>
      <c r="C3" s="70" t="s">
        <v>440</v>
      </c>
      <c r="D3" s="71" t="s">
        <v>59</v>
      </c>
      <c r="E3" s="72" t="s">
        <v>2</v>
      </c>
      <c r="F3" s="73" t="s">
        <v>60</v>
      </c>
      <c r="G3" s="73" t="s">
        <v>383</v>
      </c>
      <c r="H3" s="232" t="s">
        <v>384</v>
      </c>
      <c r="I3" s="232" t="s">
        <v>508</v>
      </c>
      <c r="J3" s="232" t="s">
        <v>484</v>
      </c>
      <c r="K3" s="232" t="s">
        <v>485</v>
      </c>
      <c r="L3" s="232" t="s">
        <v>486</v>
      </c>
      <c r="M3" s="232" t="s">
        <v>509</v>
      </c>
      <c r="N3" s="232" t="s">
        <v>498</v>
      </c>
      <c r="O3" s="232" t="s">
        <v>499</v>
      </c>
      <c r="P3" s="232" t="s">
        <v>500</v>
      </c>
      <c r="Q3" s="232" t="s">
        <v>483</v>
      </c>
      <c r="R3" s="232" t="s">
        <v>3</v>
      </c>
    </row>
    <row r="4" spans="1:18" s="282" customFormat="1" ht="20.25" customHeight="1">
      <c r="A4" s="117" t="s">
        <v>487</v>
      </c>
      <c r="B4" s="118" t="s">
        <v>488</v>
      </c>
      <c r="C4" s="118" t="s">
        <v>489</v>
      </c>
      <c r="D4" s="118" t="s">
        <v>490</v>
      </c>
      <c r="E4" s="119" t="s">
        <v>491</v>
      </c>
      <c r="F4" s="119" t="s">
        <v>492</v>
      </c>
      <c r="G4" s="120" t="s">
        <v>493</v>
      </c>
      <c r="H4" s="119" t="s">
        <v>502</v>
      </c>
      <c r="I4" s="119" t="s">
        <v>503</v>
      </c>
      <c r="J4" s="119" t="s">
        <v>504</v>
      </c>
      <c r="K4" s="119" t="s">
        <v>505</v>
      </c>
      <c r="L4" s="119" t="s">
        <v>506</v>
      </c>
      <c r="M4" s="119" t="s">
        <v>507</v>
      </c>
      <c r="N4" s="119" t="s">
        <v>494</v>
      </c>
      <c r="O4" s="119" t="s">
        <v>620</v>
      </c>
      <c r="P4" s="119" t="s">
        <v>628</v>
      </c>
      <c r="Q4" s="119" t="s">
        <v>503</v>
      </c>
      <c r="R4" s="119" t="s">
        <v>504</v>
      </c>
    </row>
    <row r="5" spans="1:18" ht="47.25" customHeight="1">
      <c r="A5" s="15">
        <v>1</v>
      </c>
      <c r="B5" s="7" t="s">
        <v>158</v>
      </c>
      <c r="C5" s="162" t="s">
        <v>282</v>
      </c>
      <c r="D5" s="74">
        <v>582000</v>
      </c>
      <c r="E5" s="75">
        <v>585534.39</v>
      </c>
      <c r="F5" s="74">
        <v>585534.39</v>
      </c>
      <c r="G5" s="76">
        <v>457684.7</v>
      </c>
      <c r="H5" s="76">
        <f t="shared" ref="H5:H15" si="0">F5-G5</f>
        <v>127849.69</v>
      </c>
      <c r="I5" s="76">
        <v>0</v>
      </c>
      <c r="J5" s="76">
        <v>0</v>
      </c>
      <c r="K5" s="76">
        <v>0</v>
      </c>
      <c r="L5" s="76">
        <f t="shared" ref="L5:L15" si="1">SUM(I5:K5)</f>
        <v>0</v>
      </c>
      <c r="M5" s="76">
        <v>32919.11</v>
      </c>
      <c r="N5" s="76">
        <f t="shared" ref="N5:N15" si="2">L5+M5</f>
        <v>32919.11</v>
      </c>
      <c r="O5" s="76">
        <f t="shared" ref="O5:O15" si="3">G5+N5</f>
        <v>490603.81</v>
      </c>
      <c r="P5" s="211">
        <f t="shared" ref="P5:P15" si="4">F5-O5</f>
        <v>94930.580000000016</v>
      </c>
      <c r="Q5" s="211">
        <v>91396.19</v>
      </c>
      <c r="R5" s="6" t="s">
        <v>586</v>
      </c>
    </row>
    <row r="6" spans="1:18" ht="45.75" customHeight="1">
      <c r="A6" s="15">
        <v>2</v>
      </c>
      <c r="B6" s="7" t="s">
        <v>159</v>
      </c>
      <c r="C6" s="162" t="s">
        <v>264</v>
      </c>
      <c r="D6" s="74">
        <v>300000</v>
      </c>
      <c r="E6" s="75">
        <v>297101.28999999998</v>
      </c>
      <c r="F6" s="74">
        <v>300000</v>
      </c>
      <c r="G6" s="76">
        <v>0</v>
      </c>
      <c r="H6" s="76">
        <f t="shared" si="0"/>
        <v>300000</v>
      </c>
      <c r="I6" s="76">
        <v>0</v>
      </c>
      <c r="J6" s="76">
        <v>0</v>
      </c>
      <c r="K6" s="76">
        <v>0</v>
      </c>
      <c r="L6" s="76">
        <f t="shared" si="1"/>
        <v>0</v>
      </c>
      <c r="M6" s="76">
        <v>46692.27</v>
      </c>
      <c r="N6" s="76">
        <f t="shared" si="2"/>
        <v>46692.27</v>
      </c>
      <c r="O6" s="76">
        <f t="shared" si="3"/>
        <v>46692.27</v>
      </c>
      <c r="P6" s="211">
        <f t="shared" si="4"/>
        <v>253307.73</v>
      </c>
      <c r="Q6" s="211">
        <v>253307.73</v>
      </c>
      <c r="R6" s="6" t="s">
        <v>586</v>
      </c>
    </row>
    <row r="7" spans="1:18" ht="86.25" customHeight="1">
      <c r="A7" s="15">
        <v>3</v>
      </c>
      <c r="B7" s="7" t="s">
        <v>160</v>
      </c>
      <c r="C7" s="162" t="s">
        <v>268</v>
      </c>
      <c r="D7" s="74">
        <v>800000</v>
      </c>
      <c r="E7" s="75">
        <v>792171.33</v>
      </c>
      <c r="F7" s="74">
        <v>800000</v>
      </c>
      <c r="G7" s="76">
        <v>110424.19</v>
      </c>
      <c r="H7" s="76">
        <f t="shared" si="0"/>
        <v>689575.81</v>
      </c>
      <c r="I7" s="76">
        <v>0</v>
      </c>
      <c r="J7" s="76">
        <v>0</v>
      </c>
      <c r="K7" s="76">
        <v>0</v>
      </c>
      <c r="L7" s="76">
        <f t="shared" si="1"/>
        <v>0</v>
      </c>
      <c r="M7" s="76">
        <v>0</v>
      </c>
      <c r="N7" s="76">
        <f t="shared" si="2"/>
        <v>0</v>
      </c>
      <c r="O7" s="76">
        <f t="shared" si="3"/>
        <v>110424.19</v>
      </c>
      <c r="P7" s="211">
        <f t="shared" si="4"/>
        <v>689575.81</v>
      </c>
      <c r="Q7" s="211">
        <v>200000</v>
      </c>
      <c r="R7" s="6" t="s">
        <v>586</v>
      </c>
    </row>
    <row r="8" spans="1:18" ht="85.5" customHeight="1">
      <c r="A8" s="15">
        <v>4</v>
      </c>
      <c r="B8" s="7" t="s">
        <v>457</v>
      </c>
      <c r="C8" s="162" t="s">
        <v>268</v>
      </c>
      <c r="D8" s="74">
        <v>7000</v>
      </c>
      <c r="E8" s="75">
        <v>7000</v>
      </c>
      <c r="F8" s="74">
        <v>7000</v>
      </c>
      <c r="G8" s="76">
        <v>0</v>
      </c>
      <c r="H8" s="76">
        <f t="shared" si="0"/>
        <v>7000</v>
      </c>
      <c r="I8" s="76">
        <v>0</v>
      </c>
      <c r="J8" s="76">
        <v>0</v>
      </c>
      <c r="K8" s="76">
        <v>0</v>
      </c>
      <c r="L8" s="76">
        <f t="shared" si="1"/>
        <v>0</v>
      </c>
      <c r="M8" s="76">
        <v>0</v>
      </c>
      <c r="N8" s="76">
        <f t="shared" si="2"/>
        <v>0</v>
      </c>
      <c r="O8" s="76">
        <f t="shared" si="3"/>
        <v>0</v>
      </c>
      <c r="P8" s="211">
        <f t="shared" si="4"/>
        <v>7000</v>
      </c>
      <c r="Q8" s="211">
        <v>0</v>
      </c>
      <c r="R8" s="6" t="s">
        <v>218</v>
      </c>
    </row>
    <row r="9" spans="1:18" s="17" customFormat="1" ht="42.75" customHeight="1">
      <c r="A9" s="15">
        <v>5</v>
      </c>
      <c r="B9" s="7" t="s">
        <v>161</v>
      </c>
      <c r="C9" s="162" t="s">
        <v>275</v>
      </c>
      <c r="D9" s="74">
        <v>32445.200000000001</v>
      </c>
      <c r="E9" s="75">
        <v>34481.9</v>
      </c>
      <c r="F9" s="74">
        <v>34481.9</v>
      </c>
      <c r="G9" s="76">
        <v>0</v>
      </c>
      <c r="H9" s="76">
        <f t="shared" si="0"/>
        <v>34481.9</v>
      </c>
      <c r="I9" s="76">
        <v>0</v>
      </c>
      <c r="J9" s="76">
        <v>0</v>
      </c>
      <c r="K9" s="76">
        <v>0</v>
      </c>
      <c r="L9" s="76">
        <f t="shared" si="1"/>
        <v>0</v>
      </c>
      <c r="M9" s="76">
        <v>0</v>
      </c>
      <c r="N9" s="76">
        <f t="shared" si="2"/>
        <v>0</v>
      </c>
      <c r="O9" s="76">
        <f t="shared" si="3"/>
        <v>0</v>
      </c>
      <c r="P9" s="211">
        <f t="shared" si="4"/>
        <v>34481.9</v>
      </c>
      <c r="Q9" s="211">
        <v>0</v>
      </c>
      <c r="R9" s="6" t="s">
        <v>219</v>
      </c>
    </row>
    <row r="10" spans="1:18" s="17" customFormat="1" ht="55.5" customHeight="1">
      <c r="A10" s="15">
        <v>6</v>
      </c>
      <c r="B10" s="65" t="s">
        <v>162</v>
      </c>
      <c r="C10" s="164" t="s">
        <v>268</v>
      </c>
      <c r="D10" s="78">
        <v>109120.05</v>
      </c>
      <c r="E10" s="79">
        <v>109120.05</v>
      </c>
      <c r="F10" s="78">
        <v>109120.05</v>
      </c>
      <c r="G10" s="80">
        <v>107773.35</v>
      </c>
      <c r="H10" s="76">
        <f t="shared" si="0"/>
        <v>1346.6999999999971</v>
      </c>
      <c r="I10" s="80">
        <v>0</v>
      </c>
      <c r="J10" s="80">
        <v>0</v>
      </c>
      <c r="K10" s="80">
        <v>0</v>
      </c>
      <c r="L10" s="76">
        <f t="shared" si="1"/>
        <v>0</v>
      </c>
      <c r="M10" s="76">
        <v>0</v>
      </c>
      <c r="N10" s="76">
        <f t="shared" si="2"/>
        <v>0</v>
      </c>
      <c r="O10" s="76">
        <f t="shared" si="3"/>
        <v>107773.35</v>
      </c>
      <c r="P10" s="211">
        <f t="shared" si="4"/>
        <v>1346.6999999999971</v>
      </c>
      <c r="Q10" s="212">
        <v>0</v>
      </c>
      <c r="R10" s="6" t="s">
        <v>584</v>
      </c>
    </row>
    <row r="11" spans="1:18" s="17" customFormat="1" ht="34.5" customHeight="1">
      <c r="A11" s="15">
        <v>7</v>
      </c>
      <c r="B11" s="65" t="s">
        <v>165</v>
      </c>
      <c r="C11" s="164" t="s">
        <v>275</v>
      </c>
      <c r="D11" s="78">
        <v>66000</v>
      </c>
      <c r="E11" s="79">
        <v>0</v>
      </c>
      <c r="F11" s="78">
        <v>66000</v>
      </c>
      <c r="G11" s="80">
        <v>0</v>
      </c>
      <c r="H11" s="76">
        <f t="shared" si="0"/>
        <v>66000</v>
      </c>
      <c r="I11" s="80">
        <v>0</v>
      </c>
      <c r="J11" s="80">
        <v>0</v>
      </c>
      <c r="K11" s="80">
        <v>0</v>
      </c>
      <c r="L11" s="76">
        <f t="shared" si="1"/>
        <v>0</v>
      </c>
      <c r="M11" s="76">
        <v>0</v>
      </c>
      <c r="N11" s="76">
        <f t="shared" si="2"/>
        <v>0</v>
      </c>
      <c r="O11" s="76">
        <f t="shared" si="3"/>
        <v>0</v>
      </c>
      <c r="P11" s="211">
        <f t="shared" si="4"/>
        <v>66000</v>
      </c>
      <c r="Q11" s="212">
        <v>0</v>
      </c>
      <c r="R11" s="6"/>
    </row>
    <row r="12" spans="1:18" s="17" customFormat="1" ht="55.5" customHeight="1">
      <c r="A12" s="15">
        <v>8</v>
      </c>
      <c r="B12" s="65" t="s">
        <v>566</v>
      </c>
      <c r="C12" s="164" t="s">
        <v>274</v>
      </c>
      <c r="D12" s="78">
        <v>291500</v>
      </c>
      <c r="E12" s="79">
        <v>0</v>
      </c>
      <c r="F12" s="78">
        <v>291500</v>
      </c>
      <c r="G12" s="80">
        <v>0</v>
      </c>
      <c r="H12" s="76">
        <f t="shared" si="0"/>
        <v>291500</v>
      </c>
      <c r="I12" s="80">
        <v>0</v>
      </c>
      <c r="J12" s="80">
        <v>0</v>
      </c>
      <c r="K12" s="80">
        <v>0</v>
      </c>
      <c r="L12" s="76">
        <f t="shared" si="1"/>
        <v>0</v>
      </c>
      <c r="M12" s="76">
        <v>0</v>
      </c>
      <c r="N12" s="76">
        <f t="shared" si="2"/>
        <v>0</v>
      </c>
      <c r="O12" s="76">
        <f t="shared" si="3"/>
        <v>0</v>
      </c>
      <c r="P12" s="211">
        <f t="shared" si="4"/>
        <v>291500</v>
      </c>
      <c r="Q12" s="212">
        <v>0</v>
      </c>
      <c r="R12" s="6" t="s">
        <v>587</v>
      </c>
    </row>
    <row r="13" spans="1:18" s="17" customFormat="1" ht="294.75" customHeight="1">
      <c r="A13" s="15">
        <v>9</v>
      </c>
      <c r="B13" s="65" t="s">
        <v>567</v>
      </c>
      <c r="C13" s="164" t="s">
        <v>279</v>
      </c>
      <c r="D13" s="78">
        <v>0</v>
      </c>
      <c r="E13" s="79">
        <v>0</v>
      </c>
      <c r="F13" s="78"/>
      <c r="G13" s="80">
        <v>0</v>
      </c>
      <c r="H13" s="76">
        <f t="shared" si="0"/>
        <v>0</v>
      </c>
      <c r="I13" s="80">
        <v>0</v>
      </c>
      <c r="J13" s="80">
        <v>0</v>
      </c>
      <c r="K13" s="80">
        <v>0</v>
      </c>
      <c r="L13" s="76">
        <f t="shared" si="1"/>
        <v>0</v>
      </c>
      <c r="M13" s="76">
        <v>0</v>
      </c>
      <c r="N13" s="76">
        <f t="shared" si="2"/>
        <v>0</v>
      </c>
      <c r="O13" s="76">
        <f t="shared" si="3"/>
        <v>0</v>
      </c>
      <c r="P13" s="211">
        <f t="shared" si="4"/>
        <v>0</v>
      </c>
      <c r="Q13" s="212">
        <v>0</v>
      </c>
      <c r="R13" s="6" t="s">
        <v>588</v>
      </c>
    </row>
    <row r="14" spans="1:18" s="17" customFormat="1" ht="291" customHeight="1">
      <c r="A14" s="15">
        <v>10</v>
      </c>
      <c r="B14" s="65" t="s">
        <v>568</v>
      </c>
      <c r="C14" s="164" t="s">
        <v>279</v>
      </c>
      <c r="D14" s="74">
        <v>0</v>
      </c>
      <c r="E14" s="74">
        <v>0</v>
      </c>
      <c r="F14" s="74"/>
      <c r="G14" s="76">
        <v>0</v>
      </c>
      <c r="H14" s="76">
        <f t="shared" ref="H14" si="5">F14-G14</f>
        <v>0</v>
      </c>
      <c r="I14" s="80">
        <v>0</v>
      </c>
      <c r="J14" s="80">
        <v>0</v>
      </c>
      <c r="K14" s="80">
        <v>0</v>
      </c>
      <c r="L14" s="76">
        <f t="shared" ref="L14" si="6">SUM(I14:K14)</f>
        <v>0</v>
      </c>
      <c r="M14" s="76">
        <v>0</v>
      </c>
      <c r="N14" s="76">
        <f t="shared" ref="N14" si="7">L14+M14</f>
        <v>0</v>
      </c>
      <c r="O14" s="76">
        <f t="shared" ref="O14" si="8">G14+N14</f>
        <v>0</v>
      </c>
      <c r="P14" s="211">
        <f t="shared" ref="P14" si="9">F14-O14</f>
        <v>0</v>
      </c>
      <c r="Q14" s="212">
        <v>0</v>
      </c>
      <c r="R14" s="6" t="s">
        <v>588</v>
      </c>
    </row>
    <row r="15" spans="1:18" s="17" customFormat="1" ht="77.25" customHeight="1">
      <c r="A15" s="15">
        <v>11</v>
      </c>
      <c r="B15" s="65" t="s">
        <v>658</v>
      </c>
      <c r="C15" s="164" t="s">
        <v>270</v>
      </c>
      <c r="D15" s="74">
        <v>0</v>
      </c>
      <c r="E15" s="74">
        <v>0</v>
      </c>
      <c r="F15" s="74">
        <v>471030.52</v>
      </c>
      <c r="G15" s="76">
        <v>0</v>
      </c>
      <c r="H15" s="76">
        <f t="shared" si="0"/>
        <v>471030.52</v>
      </c>
      <c r="I15" s="80">
        <v>0</v>
      </c>
      <c r="J15" s="80">
        <v>0</v>
      </c>
      <c r="K15" s="80">
        <v>0</v>
      </c>
      <c r="L15" s="76">
        <f t="shared" si="1"/>
        <v>0</v>
      </c>
      <c r="M15" s="76">
        <v>0</v>
      </c>
      <c r="N15" s="76">
        <f t="shared" si="2"/>
        <v>0</v>
      </c>
      <c r="O15" s="76">
        <f t="shared" si="3"/>
        <v>0</v>
      </c>
      <c r="P15" s="211">
        <f t="shared" si="4"/>
        <v>471030.52</v>
      </c>
      <c r="Q15" s="212">
        <v>471030.52</v>
      </c>
      <c r="R15" s="6" t="s">
        <v>659</v>
      </c>
    </row>
    <row r="16" spans="1:18" s="17" customFormat="1" ht="15.75" thickBot="1">
      <c r="A16" s="337" t="s">
        <v>191</v>
      </c>
      <c r="B16" s="338"/>
      <c r="C16" s="220"/>
      <c r="D16" s="193">
        <f>SUM(D5:D15)</f>
        <v>2188065.25</v>
      </c>
      <c r="E16" s="193">
        <f t="shared" ref="E16:Q16" si="10">SUM(E5:E15)</f>
        <v>1825408.9599999997</v>
      </c>
      <c r="F16" s="193">
        <f t="shared" si="10"/>
        <v>2664666.86</v>
      </c>
      <c r="G16" s="193">
        <f t="shared" si="10"/>
        <v>675882.24</v>
      </c>
      <c r="H16" s="193">
        <f t="shared" si="10"/>
        <v>1988784.6199999999</v>
      </c>
      <c r="I16" s="193">
        <f t="shared" si="10"/>
        <v>0</v>
      </c>
      <c r="J16" s="193">
        <f t="shared" si="10"/>
        <v>0</v>
      </c>
      <c r="K16" s="193">
        <f t="shared" si="10"/>
        <v>0</v>
      </c>
      <c r="L16" s="193">
        <f t="shared" si="10"/>
        <v>0</v>
      </c>
      <c r="M16" s="193">
        <f t="shared" si="10"/>
        <v>79611.38</v>
      </c>
      <c r="N16" s="193">
        <f t="shared" si="10"/>
        <v>79611.38</v>
      </c>
      <c r="O16" s="193">
        <f t="shared" si="10"/>
        <v>755493.62</v>
      </c>
      <c r="P16" s="193">
        <f t="shared" si="10"/>
        <v>1909173.24</v>
      </c>
      <c r="Q16" s="193">
        <f t="shared" si="10"/>
        <v>1015734.4400000001</v>
      </c>
      <c r="R16" s="194"/>
    </row>
    <row r="17" ht="15.75" thickTop="1"/>
  </sheetData>
  <autoFilter ref="A3:R15"/>
  <mergeCells count="2">
    <mergeCell ref="A1:R2"/>
    <mergeCell ref="A16:B16"/>
  </mergeCells>
  <pageMargins left="0.51181102362204722" right="0.51181102362204722" top="0.94488188976377963" bottom="0.55118110236220474" header="0.31496062992125984" footer="0.31496062992125984"/>
  <pageSetup paperSize="9" scale="85" orientation="landscape" r:id="rId1"/>
  <headerFooter>
    <oddHeader>&amp;L&amp;10ΠΕΡΙΦΕΡΕΙΑ ΝΟΤΙΟΥ ΑΙΓΑΙΟΥ
ΓΕΝΙΚΗ Δ/ΝΣΗ ΑΠΠΥ
Δ/ΝΣΗ ΑΝΑΠΤΥΞΙΑΚΟΥ ΠΡΟΓΡΑΜΜΑΤΙΣΜΟΥ (ΔΙΑΠ)</oddHeader>
  </headerFooter>
</worksheet>
</file>

<file path=xl/worksheets/sheet7.xml><?xml version="1.0" encoding="utf-8"?>
<worksheet xmlns="http://schemas.openxmlformats.org/spreadsheetml/2006/main" xmlns:r="http://schemas.openxmlformats.org/officeDocument/2006/relationships">
  <dimension ref="A1:W16"/>
  <sheetViews>
    <sheetView workbookViewId="0">
      <selection activeCell="F14" sqref="F14:S14"/>
    </sheetView>
  </sheetViews>
  <sheetFormatPr defaultRowHeight="12.75"/>
  <cols>
    <col min="1" max="1" width="5.42578125" style="110" customWidth="1"/>
    <col min="2" max="2" width="24.42578125" style="110" customWidth="1"/>
    <col min="3" max="3" width="0.140625" style="110" hidden="1" customWidth="1"/>
    <col min="4" max="4" width="1.28515625" style="110" hidden="1" customWidth="1"/>
    <col min="5" max="5" width="0.85546875" style="110" hidden="1" customWidth="1"/>
    <col min="6" max="6" width="16.28515625" style="110" customWidth="1"/>
    <col min="7" max="7" width="15.5703125" style="110" customWidth="1"/>
    <col min="8" max="8" width="14.5703125" style="110" bestFit="1" customWidth="1"/>
    <col min="9" max="10" width="12.7109375" style="110" bestFit="1" customWidth="1"/>
    <col min="11" max="11" width="11.7109375" style="110" hidden="1" customWidth="1"/>
    <col min="12" max="12" width="11.28515625" style="110" hidden="1" customWidth="1"/>
    <col min="13" max="13" width="13.5703125" style="110" hidden="1" customWidth="1"/>
    <col min="14" max="14" width="14.5703125" style="110" hidden="1" customWidth="1"/>
    <col min="15" max="15" width="14.140625" style="110" hidden="1" customWidth="1"/>
    <col min="16" max="16" width="15" style="110" hidden="1" customWidth="1"/>
    <col min="17" max="17" width="13.7109375" style="110" hidden="1" customWidth="1"/>
    <col min="18" max="18" width="12.7109375" style="110" hidden="1" customWidth="1"/>
    <col min="19" max="19" width="14.28515625" style="110" bestFit="1" customWidth="1"/>
    <col min="20" max="20" width="18.85546875" style="110" customWidth="1"/>
    <col min="21" max="21" width="9.140625" style="110"/>
    <col min="22" max="22" width="10.85546875" style="110" bestFit="1" customWidth="1"/>
    <col min="23" max="23" width="11.7109375" style="110" bestFit="1" customWidth="1"/>
    <col min="24" max="252" width="9.140625" style="110"/>
    <col min="253" max="253" width="2.140625" style="110" customWidth="1"/>
    <col min="254" max="254" width="0" style="110" hidden="1" customWidth="1"/>
    <col min="255" max="255" width="3.5703125" style="110" bestFit="1" customWidth="1"/>
    <col min="256" max="256" width="6" style="110" customWidth="1"/>
    <col min="257" max="257" width="4.42578125" style="110" customWidth="1"/>
    <col min="258" max="258" width="16.42578125" style="110" customWidth="1"/>
    <col min="259" max="259" width="0.140625" style="110" customWidth="1"/>
    <col min="260" max="262" width="0" style="110" hidden="1" customWidth="1"/>
    <col min="263" max="263" width="12.85546875" style="110" customWidth="1"/>
    <col min="264" max="264" width="13.140625" style="110" customWidth="1"/>
    <col min="265" max="265" width="16" style="110" customWidth="1"/>
    <col min="266" max="266" width="0" style="110" hidden="1" customWidth="1"/>
    <col min="267" max="267" width="13.42578125" style="110" customWidth="1"/>
    <col min="268" max="268" width="12.7109375" style="110" customWidth="1"/>
    <col min="269" max="273" width="13.140625" style="110" customWidth="1"/>
    <col min="274" max="274" width="18.140625" style="110" customWidth="1"/>
    <col min="275" max="275" width="13.42578125" style="110" customWidth="1"/>
    <col min="276" max="276" width="13.140625" style="110" customWidth="1"/>
    <col min="277" max="508" width="9.140625" style="110"/>
    <col min="509" max="509" width="2.140625" style="110" customWidth="1"/>
    <col min="510" max="510" width="0" style="110" hidden="1" customWidth="1"/>
    <col min="511" max="511" width="3.5703125" style="110" bestFit="1" customWidth="1"/>
    <col min="512" max="512" width="6" style="110" customWidth="1"/>
    <col min="513" max="513" width="4.42578125" style="110" customWidth="1"/>
    <col min="514" max="514" width="16.42578125" style="110" customWidth="1"/>
    <col min="515" max="515" width="0.140625" style="110" customWidth="1"/>
    <col min="516" max="518" width="0" style="110" hidden="1" customWidth="1"/>
    <col min="519" max="519" width="12.85546875" style="110" customWidth="1"/>
    <col min="520" max="520" width="13.140625" style="110" customWidth="1"/>
    <col min="521" max="521" width="16" style="110" customWidth="1"/>
    <col min="522" max="522" width="0" style="110" hidden="1" customWidth="1"/>
    <col min="523" max="523" width="13.42578125" style="110" customWidth="1"/>
    <col min="524" max="524" width="12.7109375" style="110" customWidth="1"/>
    <col min="525" max="529" width="13.140625" style="110" customWidth="1"/>
    <col min="530" max="530" width="18.140625" style="110" customWidth="1"/>
    <col min="531" max="531" width="13.42578125" style="110" customWidth="1"/>
    <col min="532" max="532" width="13.140625" style="110" customWidth="1"/>
    <col min="533" max="764" width="9.140625" style="110"/>
    <col min="765" max="765" width="2.140625" style="110" customWidth="1"/>
    <col min="766" max="766" width="0" style="110" hidden="1" customWidth="1"/>
    <col min="767" max="767" width="3.5703125" style="110" bestFit="1" customWidth="1"/>
    <col min="768" max="768" width="6" style="110" customWidth="1"/>
    <col min="769" max="769" width="4.42578125" style="110" customWidth="1"/>
    <col min="770" max="770" width="16.42578125" style="110" customWidth="1"/>
    <col min="771" max="771" width="0.140625" style="110" customWidth="1"/>
    <col min="772" max="774" width="0" style="110" hidden="1" customWidth="1"/>
    <col min="775" max="775" width="12.85546875" style="110" customWidth="1"/>
    <col min="776" max="776" width="13.140625" style="110" customWidth="1"/>
    <col min="777" max="777" width="16" style="110" customWidth="1"/>
    <col min="778" max="778" width="0" style="110" hidden="1" customWidth="1"/>
    <col min="779" max="779" width="13.42578125" style="110" customWidth="1"/>
    <col min="780" max="780" width="12.7109375" style="110" customWidth="1"/>
    <col min="781" max="785" width="13.140625" style="110" customWidth="1"/>
    <col min="786" max="786" width="18.140625" style="110" customWidth="1"/>
    <col min="787" max="787" width="13.42578125" style="110" customWidth="1"/>
    <col min="788" max="788" width="13.140625" style="110" customWidth="1"/>
    <col min="789" max="1020" width="9.140625" style="110"/>
    <col min="1021" max="1021" width="2.140625" style="110" customWidth="1"/>
    <col min="1022" max="1022" width="0" style="110" hidden="1" customWidth="1"/>
    <col min="1023" max="1023" width="3.5703125" style="110" bestFit="1" customWidth="1"/>
    <col min="1024" max="1024" width="6" style="110" customWidth="1"/>
    <col min="1025" max="1025" width="4.42578125" style="110" customWidth="1"/>
    <col min="1026" max="1026" width="16.42578125" style="110" customWidth="1"/>
    <col min="1027" max="1027" width="0.140625" style="110" customWidth="1"/>
    <col min="1028" max="1030" width="0" style="110" hidden="1" customWidth="1"/>
    <col min="1031" max="1031" width="12.85546875" style="110" customWidth="1"/>
    <col min="1032" max="1032" width="13.140625" style="110" customWidth="1"/>
    <col min="1033" max="1033" width="16" style="110" customWidth="1"/>
    <col min="1034" max="1034" width="0" style="110" hidden="1" customWidth="1"/>
    <col min="1035" max="1035" width="13.42578125" style="110" customWidth="1"/>
    <col min="1036" max="1036" width="12.7109375" style="110" customWidth="1"/>
    <col min="1037" max="1041" width="13.140625" style="110" customWidth="1"/>
    <col min="1042" max="1042" width="18.140625" style="110" customWidth="1"/>
    <col min="1043" max="1043" width="13.42578125" style="110" customWidth="1"/>
    <col min="1044" max="1044" width="13.140625" style="110" customWidth="1"/>
    <col min="1045" max="1276" width="9.140625" style="110"/>
    <col min="1277" max="1277" width="2.140625" style="110" customWidth="1"/>
    <col min="1278" max="1278" width="0" style="110" hidden="1" customWidth="1"/>
    <col min="1279" max="1279" width="3.5703125" style="110" bestFit="1" customWidth="1"/>
    <col min="1280" max="1280" width="6" style="110" customWidth="1"/>
    <col min="1281" max="1281" width="4.42578125" style="110" customWidth="1"/>
    <col min="1282" max="1282" width="16.42578125" style="110" customWidth="1"/>
    <col min="1283" max="1283" width="0.140625" style="110" customWidth="1"/>
    <col min="1284" max="1286" width="0" style="110" hidden="1" customWidth="1"/>
    <col min="1287" max="1287" width="12.85546875" style="110" customWidth="1"/>
    <col min="1288" max="1288" width="13.140625" style="110" customWidth="1"/>
    <col min="1289" max="1289" width="16" style="110" customWidth="1"/>
    <col min="1290" max="1290" width="0" style="110" hidden="1" customWidth="1"/>
    <col min="1291" max="1291" width="13.42578125" style="110" customWidth="1"/>
    <col min="1292" max="1292" width="12.7109375" style="110" customWidth="1"/>
    <col min="1293" max="1297" width="13.140625" style="110" customWidth="1"/>
    <col min="1298" max="1298" width="18.140625" style="110" customWidth="1"/>
    <col min="1299" max="1299" width="13.42578125" style="110" customWidth="1"/>
    <col min="1300" max="1300" width="13.140625" style="110" customWidth="1"/>
    <col min="1301" max="1532" width="9.140625" style="110"/>
    <col min="1533" max="1533" width="2.140625" style="110" customWidth="1"/>
    <col min="1534" max="1534" width="0" style="110" hidden="1" customWidth="1"/>
    <col min="1535" max="1535" width="3.5703125" style="110" bestFit="1" customWidth="1"/>
    <col min="1536" max="1536" width="6" style="110" customWidth="1"/>
    <col min="1537" max="1537" width="4.42578125" style="110" customWidth="1"/>
    <col min="1538" max="1538" width="16.42578125" style="110" customWidth="1"/>
    <col min="1539" max="1539" width="0.140625" style="110" customWidth="1"/>
    <col min="1540" max="1542" width="0" style="110" hidden="1" customWidth="1"/>
    <col min="1543" max="1543" width="12.85546875" style="110" customWidth="1"/>
    <col min="1544" max="1544" width="13.140625" style="110" customWidth="1"/>
    <col min="1545" max="1545" width="16" style="110" customWidth="1"/>
    <col min="1546" max="1546" width="0" style="110" hidden="1" customWidth="1"/>
    <col min="1547" max="1547" width="13.42578125" style="110" customWidth="1"/>
    <col min="1548" max="1548" width="12.7109375" style="110" customWidth="1"/>
    <col min="1549" max="1553" width="13.140625" style="110" customWidth="1"/>
    <col min="1554" max="1554" width="18.140625" style="110" customWidth="1"/>
    <col min="1555" max="1555" width="13.42578125" style="110" customWidth="1"/>
    <col min="1556" max="1556" width="13.140625" style="110" customWidth="1"/>
    <col min="1557" max="1788" width="9.140625" style="110"/>
    <col min="1789" max="1789" width="2.140625" style="110" customWidth="1"/>
    <col min="1790" max="1790" width="0" style="110" hidden="1" customWidth="1"/>
    <col min="1791" max="1791" width="3.5703125" style="110" bestFit="1" customWidth="1"/>
    <col min="1792" max="1792" width="6" style="110" customWidth="1"/>
    <col min="1793" max="1793" width="4.42578125" style="110" customWidth="1"/>
    <col min="1794" max="1794" width="16.42578125" style="110" customWidth="1"/>
    <col min="1795" max="1795" width="0.140625" style="110" customWidth="1"/>
    <col min="1796" max="1798" width="0" style="110" hidden="1" customWidth="1"/>
    <col min="1799" max="1799" width="12.85546875" style="110" customWidth="1"/>
    <col min="1800" max="1800" width="13.140625" style="110" customWidth="1"/>
    <col min="1801" max="1801" width="16" style="110" customWidth="1"/>
    <col min="1802" max="1802" width="0" style="110" hidden="1" customWidth="1"/>
    <col min="1803" max="1803" width="13.42578125" style="110" customWidth="1"/>
    <col min="1804" max="1804" width="12.7109375" style="110" customWidth="1"/>
    <col min="1805" max="1809" width="13.140625" style="110" customWidth="1"/>
    <col min="1810" max="1810" width="18.140625" style="110" customWidth="1"/>
    <col min="1811" max="1811" width="13.42578125" style="110" customWidth="1"/>
    <col min="1812" max="1812" width="13.140625" style="110" customWidth="1"/>
    <col min="1813" max="2044" width="9.140625" style="110"/>
    <col min="2045" max="2045" width="2.140625" style="110" customWidth="1"/>
    <col min="2046" max="2046" width="0" style="110" hidden="1" customWidth="1"/>
    <col min="2047" max="2047" width="3.5703125" style="110" bestFit="1" customWidth="1"/>
    <col min="2048" max="2048" width="6" style="110" customWidth="1"/>
    <col min="2049" max="2049" width="4.42578125" style="110" customWidth="1"/>
    <col min="2050" max="2050" width="16.42578125" style="110" customWidth="1"/>
    <col min="2051" max="2051" width="0.140625" style="110" customWidth="1"/>
    <col min="2052" max="2054" width="0" style="110" hidden="1" customWidth="1"/>
    <col min="2055" max="2055" width="12.85546875" style="110" customWidth="1"/>
    <col min="2056" max="2056" width="13.140625" style="110" customWidth="1"/>
    <col min="2057" max="2057" width="16" style="110" customWidth="1"/>
    <col min="2058" max="2058" width="0" style="110" hidden="1" customWidth="1"/>
    <col min="2059" max="2059" width="13.42578125" style="110" customWidth="1"/>
    <col min="2060" max="2060" width="12.7109375" style="110" customWidth="1"/>
    <col min="2061" max="2065" width="13.140625" style="110" customWidth="1"/>
    <col min="2066" max="2066" width="18.140625" style="110" customWidth="1"/>
    <col min="2067" max="2067" width="13.42578125" style="110" customWidth="1"/>
    <col min="2068" max="2068" width="13.140625" style="110" customWidth="1"/>
    <col min="2069" max="2300" width="9.140625" style="110"/>
    <col min="2301" max="2301" width="2.140625" style="110" customWidth="1"/>
    <col min="2302" max="2302" width="0" style="110" hidden="1" customWidth="1"/>
    <col min="2303" max="2303" width="3.5703125" style="110" bestFit="1" customWidth="1"/>
    <col min="2304" max="2304" width="6" style="110" customWidth="1"/>
    <col min="2305" max="2305" width="4.42578125" style="110" customWidth="1"/>
    <col min="2306" max="2306" width="16.42578125" style="110" customWidth="1"/>
    <col min="2307" max="2307" width="0.140625" style="110" customWidth="1"/>
    <col min="2308" max="2310" width="0" style="110" hidden="1" customWidth="1"/>
    <col min="2311" max="2311" width="12.85546875" style="110" customWidth="1"/>
    <col min="2312" max="2312" width="13.140625" style="110" customWidth="1"/>
    <col min="2313" max="2313" width="16" style="110" customWidth="1"/>
    <col min="2314" max="2314" width="0" style="110" hidden="1" customWidth="1"/>
    <col min="2315" max="2315" width="13.42578125" style="110" customWidth="1"/>
    <col min="2316" max="2316" width="12.7109375" style="110" customWidth="1"/>
    <col min="2317" max="2321" width="13.140625" style="110" customWidth="1"/>
    <col min="2322" max="2322" width="18.140625" style="110" customWidth="1"/>
    <col min="2323" max="2323" width="13.42578125" style="110" customWidth="1"/>
    <col min="2324" max="2324" width="13.140625" style="110" customWidth="1"/>
    <col min="2325" max="2556" width="9.140625" style="110"/>
    <col min="2557" max="2557" width="2.140625" style="110" customWidth="1"/>
    <col min="2558" max="2558" width="0" style="110" hidden="1" customWidth="1"/>
    <col min="2559" max="2559" width="3.5703125" style="110" bestFit="1" customWidth="1"/>
    <col min="2560" max="2560" width="6" style="110" customWidth="1"/>
    <col min="2561" max="2561" width="4.42578125" style="110" customWidth="1"/>
    <col min="2562" max="2562" width="16.42578125" style="110" customWidth="1"/>
    <col min="2563" max="2563" width="0.140625" style="110" customWidth="1"/>
    <col min="2564" max="2566" width="0" style="110" hidden="1" customWidth="1"/>
    <col min="2567" max="2567" width="12.85546875" style="110" customWidth="1"/>
    <col min="2568" max="2568" width="13.140625" style="110" customWidth="1"/>
    <col min="2569" max="2569" width="16" style="110" customWidth="1"/>
    <col min="2570" max="2570" width="0" style="110" hidden="1" customWidth="1"/>
    <col min="2571" max="2571" width="13.42578125" style="110" customWidth="1"/>
    <col min="2572" max="2572" width="12.7109375" style="110" customWidth="1"/>
    <col min="2573" max="2577" width="13.140625" style="110" customWidth="1"/>
    <col min="2578" max="2578" width="18.140625" style="110" customWidth="1"/>
    <col min="2579" max="2579" width="13.42578125" style="110" customWidth="1"/>
    <col min="2580" max="2580" width="13.140625" style="110" customWidth="1"/>
    <col min="2581" max="2812" width="9.140625" style="110"/>
    <col min="2813" max="2813" width="2.140625" style="110" customWidth="1"/>
    <col min="2814" max="2814" width="0" style="110" hidden="1" customWidth="1"/>
    <col min="2815" max="2815" width="3.5703125" style="110" bestFit="1" customWidth="1"/>
    <col min="2816" max="2816" width="6" style="110" customWidth="1"/>
    <col min="2817" max="2817" width="4.42578125" style="110" customWidth="1"/>
    <col min="2818" max="2818" width="16.42578125" style="110" customWidth="1"/>
    <col min="2819" max="2819" width="0.140625" style="110" customWidth="1"/>
    <col min="2820" max="2822" width="0" style="110" hidden="1" customWidth="1"/>
    <col min="2823" max="2823" width="12.85546875" style="110" customWidth="1"/>
    <col min="2824" max="2824" width="13.140625" style="110" customWidth="1"/>
    <col min="2825" max="2825" width="16" style="110" customWidth="1"/>
    <col min="2826" max="2826" width="0" style="110" hidden="1" customWidth="1"/>
    <col min="2827" max="2827" width="13.42578125" style="110" customWidth="1"/>
    <col min="2828" max="2828" width="12.7109375" style="110" customWidth="1"/>
    <col min="2829" max="2833" width="13.140625" style="110" customWidth="1"/>
    <col min="2834" max="2834" width="18.140625" style="110" customWidth="1"/>
    <col min="2835" max="2835" width="13.42578125" style="110" customWidth="1"/>
    <col min="2836" max="2836" width="13.140625" style="110" customWidth="1"/>
    <col min="2837" max="3068" width="9.140625" style="110"/>
    <col min="3069" max="3069" width="2.140625" style="110" customWidth="1"/>
    <col min="3070" max="3070" width="0" style="110" hidden="1" customWidth="1"/>
    <col min="3071" max="3071" width="3.5703125" style="110" bestFit="1" customWidth="1"/>
    <col min="3072" max="3072" width="6" style="110" customWidth="1"/>
    <col min="3073" max="3073" width="4.42578125" style="110" customWidth="1"/>
    <col min="3074" max="3074" width="16.42578125" style="110" customWidth="1"/>
    <col min="3075" max="3075" width="0.140625" style="110" customWidth="1"/>
    <col min="3076" max="3078" width="0" style="110" hidden="1" customWidth="1"/>
    <col min="3079" max="3079" width="12.85546875" style="110" customWidth="1"/>
    <col min="3080" max="3080" width="13.140625" style="110" customWidth="1"/>
    <col min="3081" max="3081" width="16" style="110" customWidth="1"/>
    <col min="3082" max="3082" width="0" style="110" hidden="1" customWidth="1"/>
    <col min="3083" max="3083" width="13.42578125" style="110" customWidth="1"/>
    <col min="3084" max="3084" width="12.7109375" style="110" customWidth="1"/>
    <col min="3085" max="3089" width="13.140625" style="110" customWidth="1"/>
    <col min="3090" max="3090" width="18.140625" style="110" customWidth="1"/>
    <col min="3091" max="3091" width="13.42578125" style="110" customWidth="1"/>
    <col min="3092" max="3092" width="13.140625" style="110" customWidth="1"/>
    <col min="3093" max="3324" width="9.140625" style="110"/>
    <col min="3325" max="3325" width="2.140625" style="110" customWidth="1"/>
    <col min="3326" max="3326" width="0" style="110" hidden="1" customWidth="1"/>
    <col min="3327" max="3327" width="3.5703125" style="110" bestFit="1" customWidth="1"/>
    <col min="3328" max="3328" width="6" style="110" customWidth="1"/>
    <col min="3329" max="3329" width="4.42578125" style="110" customWidth="1"/>
    <col min="3330" max="3330" width="16.42578125" style="110" customWidth="1"/>
    <col min="3331" max="3331" width="0.140625" style="110" customWidth="1"/>
    <col min="3332" max="3334" width="0" style="110" hidden="1" customWidth="1"/>
    <col min="3335" max="3335" width="12.85546875" style="110" customWidth="1"/>
    <col min="3336" max="3336" width="13.140625" style="110" customWidth="1"/>
    <col min="3337" max="3337" width="16" style="110" customWidth="1"/>
    <col min="3338" max="3338" width="0" style="110" hidden="1" customWidth="1"/>
    <col min="3339" max="3339" width="13.42578125" style="110" customWidth="1"/>
    <col min="3340" max="3340" width="12.7109375" style="110" customWidth="1"/>
    <col min="3341" max="3345" width="13.140625" style="110" customWidth="1"/>
    <col min="3346" max="3346" width="18.140625" style="110" customWidth="1"/>
    <col min="3347" max="3347" width="13.42578125" style="110" customWidth="1"/>
    <col min="3348" max="3348" width="13.140625" style="110" customWidth="1"/>
    <col min="3349" max="3580" width="9.140625" style="110"/>
    <col min="3581" max="3581" width="2.140625" style="110" customWidth="1"/>
    <col min="3582" max="3582" width="0" style="110" hidden="1" customWidth="1"/>
    <col min="3583" max="3583" width="3.5703125" style="110" bestFit="1" customWidth="1"/>
    <col min="3584" max="3584" width="6" style="110" customWidth="1"/>
    <col min="3585" max="3585" width="4.42578125" style="110" customWidth="1"/>
    <col min="3586" max="3586" width="16.42578125" style="110" customWidth="1"/>
    <col min="3587" max="3587" width="0.140625" style="110" customWidth="1"/>
    <col min="3588" max="3590" width="0" style="110" hidden="1" customWidth="1"/>
    <col min="3591" max="3591" width="12.85546875" style="110" customWidth="1"/>
    <col min="3592" max="3592" width="13.140625" style="110" customWidth="1"/>
    <col min="3593" max="3593" width="16" style="110" customWidth="1"/>
    <col min="3594" max="3594" width="0" style="110" hidden="1" customWidth="1"/>
    <col min="3595" max="3595" width="13.42578125" style="110" customWidth="1"/>
    <col min="3596" max="3596" width="12.7109375" style="110" customWidth="1"/>
    <col min="3597" max="3601" width="13.140625" style="110" customWidth="1"/>
    <col min="3602" max="3602" width="18.140625" style="110" customWidth="1"/>
    <col min="3603" max="3603" width="13.42578125" style="110" customWidth="1"/>
    <col min="3604" max="3604" width="13.140625" style="110" customWidth="1"/>
    <col min="3605" max="3836" width="9.140625" style="110"/>
    <col min="3837" max="3837" width="2.140625" style="110" customWidth="1"/>
    <col min="3838" max="3838" width="0" style="110" hidden="1" customWidth="1"/>
    <col min="3839" max="3839" width="3.5703125" style="110" bestFit="1" customWidth="1"/>
    <col min="3840" max="3840" width="6" style="110" customWidth="1"/>
    <col min="3841" max="3841" width="4.42578125" style="110" customWidth="1"/>
    <col min="3842" max="3842" width="16.42578125" style="110" customWidth="1"/>
    <col min="3843" max="3843" width="0.140625" style="110" customWidth="1"/>
    <col min="3844" max="3846" width="0" style="110" hidden="1" customWidth="1"/>
    <col min="3847" max="3847" width="12.85546875" style="110" customWidth="1"/>
    <col min="3848" max="3848" width="13.140625" style="110" customWidth="1"/>
    <col min="3849" max="3849" width="16" style="110" customWidth="1"/>
    <col min="3850" max="3850" width="0" style="110" hidden="1" customWidth="1"/>
    <col min="3851" max="3851" width="13.42578125" style="110" customWidth="1"/>
    <col min="3852" max="3852" width="12.7109375" style="110" customWidth="1"/>
    <col min="3853" max="3857" width="13.140625" style="110" customWidth="1"/>
    <col min="3858" max="3858" width="18.140625" style="110" customWidth="1"/>
    <col min="3859" max="3859" width="13.42578125" style="110" customWidth="1"/>
    <col min="3860" max="3860" width="13.140625" style="110" customWidth="1"/>
    <col min="3861" max="4092" width="9.140625" style="110"/>
    <col min="4093" max="4093" width="2.140625" style="110" customWidth="1"/>
    <col min="4094" max="4094" width="0" style="110" hidden="1" customWidth="1"/>
    <col min="4095" max="4095" width="3.5703125" style="110" bestFit="1" customWidth="1"/>
    <col min="4096" max="4096" width="6" style="110" customWidth="1"/>
    <col min="4097" max="4097" width="4.42578125" style="110" customWidth="1"/>
    <col min="4098" max="4098" width="16.42578125" style="110" customWidth="1"/>
    <col min="4099" max="4099" width="0.140625" style="110" customWidth="1"/>
    <col min="4100" max="4102" width="0" style="110" hidden="1" customWidth="1"/>
    <col min="4103" max="4103" width="12.85546875" style="110" customWidth="1"/>
    <col min="4104" max="4104" width="13.140625" style="110" customWidth="1"/>
    <col min="4105" max="4105" width="16" style="110" customWidth="1"/>
    <col min="4106" max="4106" width="0" style="110" hidden="1" customWidth="1"/>
    <col min="4107" max="4107" width="13.42578125" style="110" customWidth="1"/>
    <col min="4108" max="4108" width="12.7109375" style="110" customWidth="1"/>
    <col min="4109" max="4113" width="13.140625" style="110" customWidth="1"/>
    <col min="4114" max="4114" width="18.140625" style="110" customWidth="1"/>
    <col min="4115" max="4115" width="13.42578125" style="110" customWidth="1"/>
    <col min="4116" max="4116" width="13.140625" style="110" customWidth="1"/>
    <col min="4117" max="4348" width="9.140625" style="110"/>
    <col min="4349" max="4349" width="2.140625" style="110" customWidth="1"/>
    <col min="4350" max="4350" width="0" style="110" hidden="1" customWidth="1"/>
    <col min="4351" max="4351" width="3.5703125" style="110" bestFit="1" customWidth="1"/>
    <col min="4352" max="4352" width="6" style="110" customWidth="1"/>
    <col min="4353" max="4353" width="4.42578125" style="110" customWidth="1"/>
    <col min="4354" max="4354" width="16.42578125" style="110" customWidth="1"/>
    <col min="4355" max="4355" width="0.140625" style="110" customWidth="1"/>
    <col min="4356" max="4358" width="0" style="110" hidden="1" customWidth="1"/>
    <col min="4359" max="4359" width="12.85546875" style="110" customWidth="1"/>
    <col min="4360" max="4360" width="13.140625" style="110" customWidth="1"/>
    <col min="4361" max="4361" width="16" style="110" customWidth="1"/>
    <col min="4362" max="4362" width="0" style="110" hidden="1" customWidth="1"/>
    <col min="4363" max="4363" width="13.42578125" style="110" customWidth="1"/>
    <col min="4364" max="4364" width="12.7109375" style="110" customWidth="1"/>
    <col min="4365" max="4369" width="13.140625" style="110" customWidth="1"/>
    <col min="4370" max="4370" width="18.140625" style="110" customWidth="1"/>
    <col min="4371" max="4371" width="13.42578125" style="110" customWidth="1"/>
    <col min="4372" max="4372" width="13.140625" style="110" customWidth="1"/>
    <col min="4373" max="4604" width="9.140625" style="110"/>
    <col min="4605" max="4605" width="2.140625" style="110" customWidth="1"/>
    <col min="4606" max="4606" width="0" style="110" hidden="1" customWidth="1"/>
    <col min="4607" max="4607" width="3.5703125" style="110" bestFit="1" customWidth="1"/>
    <col min="4608" max="4608" width="6" style="110" customWidth="1"/>
    <col min="4609" max="4609" width="4.42578125" style="110" customWidth="1"/>
    <col min="4610" max="4610" width="16.42578125" style="110" customWidth="1"/>
    <col min="4611" max="4611" width="0.140625" style="110" customWidth="1"/>
    <col min="4612" max="4614" width="0" style="110" hidden="1" customWidth="1"/>
    <col min="4615" max="4615" width="12.85546875" style="110" customWidth="1"/>
    <col min="4616" max="4616" width="13.140625" style="110" customWidth="1"/>
    <col min="4617" max="4617" width="16" style="110" customWidth="1"/>
    <col min="4618" max="4618" width="0" style="110" hidden="1" customWidth="1"/>
    <col min="4619" max="4619" width="13.42578125" style="110" customWidth="1"/>
    <col min="4620" max="4620" width="12.7109375" style="110" customWidth="1"/>
    <col min="4621" max="4625" width="13.140625" style="110" customWidth="1"/>
    <col min="4626" max="4626" width="18.140625" style="110" customWidth="1"/>
    <col min="4627" max="4627" width="13.42578125" style="110" customWidth="1"/>
    <col min="4628" max="4628" width="13.140625" style="110" customWidth="1"/>
    <col min="4629" max="4860" width="9.140625" style="110"/>
    <col min="4861" max="4861" width="2.140625" style="110" customWidth="1"/>
    <col min="4862" max="4862" width="0" style="110" hidden="1" customWidth="1"/>
    <col min="4863" max="4863" width="3.5703125" style="110" bestFit="1" customWidth="1"/>
    <col min="4864" max="4864" width="6" style="110" customWidth="1"/>
    <col min="4865" max="4865" width="4.42578125" style="110" customWidth="1"/>
    <col min="4866" max="4866" width="16.42578125" style="110" customWidth="1"/>
    <col min="4867" max="4867" width="0.140625" style="110" customWidth="1"/>
    <col min="4868" max="4870" width="0" style="110" hidden="1" customWidth="1"/>
    <col min="4871" max="4871" width="12.85546875" style="110" customWidth="1"/>
    <col min="4872" max="4872" width="13.140625" style="110" customWidth="1"/>
    <col min="4873" max="4873" width="16" style="110" customWidth="1"/>
    <col min="4874" max="4874" width="0" style="110" hidden="1" customWidth="1"/>
    <col min="4875" max="4875" width="13.42578125" style="110" customWidth="1"/>
    <col min="4876" max="4876" width="12.7109375" style="110" customWidth="1"/>
    <col min="4877" max="4881" width="13.140625" style="110" customWidth="1"/>
    <col min="4882" max="4882" width="18.140625" style="110" customWidth="1"/>
    <col min="4883" max="4883" width="13.42578125" style="110" customWidth="1"/>
    <col min="4884" max="4884" width="13.140625" style="110" customWidth="1"/>
    <col min="4885" max="5116" width="9.140625" style="110"/>
    <col min="5117" max="5117" width="2.140625" style="110" customWidth="1"/>
    <col min="5118" max="5118" width="0" style="110" hidden="1" customWidth="1"/>
    <col min="5119" max="5119" width="3.5703125" style="110" bestFit="1" customWidth="1"/>
    <col min="5120" max="5120" width="6" style="110" customWidth="1"/>
    <col min="5121" max="5121" width="4.42578125" style="110" customWidth="1"/>
    <col min="5122" max="5122" width="16.42578125" style="110" customWidth="1"/>
    <col min="5123" max="5123" width="0.140625" style="110" customWidth="1"/>
    <col min="5124" max="5126" width="0" style="110" hidden="1" customWidth="1"/>
    <col min="5127" max="5127" width="12.85546875" style="110" customWidth="1"/>
    <col min="5128" max="5128" width="13.140625" style="110" customWidth="1"/>
    <col min="5129" max="5129" width="16" style="110" customWidth="1"/>
    <col min="5130" max="5130" width="0" style="110" hidden="1" customWidth="1"/>
    <col min="5131" max="5131" width="13.42578125" style="110" customWidth="1"/>
    <col min="5132" max="5132" width="12.7109375" style="110" customWidth="1"/>
    <col min="5133" max="5137" width="13.140625" style="110" customWidth="1"/>
    <col min="5138" max="5138" width="18.140625" style="110" customWidth="1"/>
    <col min="5139" max="5139" width="13.42578125" style="110" customWidth="1"/>
    <col min="5140" max="5140" width="13.140625" style="110" customWidth="1"/>
    <col min="5141" max="5372" width="9.140625" style="110"/>
    <col min="5373" max="5373" width="2.140625" style="110" customWidth="1"/>
    <col min="5374" max="5374" width="0" style="110" hidden="1" customWidth="1"/>
    <col min="5375" max="5375" width="3.5703125" style="110" bestFit="1" customWidth="1"/>
    <col min="5376" max="5376" width="6" style="110" customWidth="1"/>
    <col min="5377" max="5377" width="4.42578125" style="110" customWidth="1"/>
    <col min="5378" max="5378" width="16.42578125" style="110" customWidth="1"/>
    <col min="5379" max="5379" width="0.140625" style="110" customWidth="1"/>
    <col min="5380" max="5382" width="0" style="110" hidden="1" customWidth="1"/>
    <col min="5383" max="5383" width="12.85546875" style="110" customWidth="1"/>
    <col min="5384" max="5384" width="13.140625" style="110" customWidth="1"/>
    <col min="5385" max="5385" width="16" style="110" customWidth="1"/>
    <col min="5386" max="5386" width="0" style="110" hidden="1" customWidth="1"/>
    <col min="5387" max="5387" width="13.42578125" style="110" customWidth="1"/>
    <col min="5388" max="5388" width="12.7109375" style="110" customWidth="1"/>
    <col min="5389" max="5393" width="13.140625" style="110" customWidth="1"/>
    <col min="5394" max="5394" width="18.140625" style="110" customWidth="1"/>
    <col min="5395" max="5395" width="13.42578125" style="110" customWidth="1"/>
    <col min="5396" max="5396" width="13.140625" style="110" customWidth="1"/>
    <col min="5397" max="5628" width="9.140625" style="110"/>
    <col min="5629" max="5629" width="2.140625" style="110" customWidth="1"/>
    <col min="5630" max="5630" width="0" style="110" hidden="1" customWidth="1"/>
    <col min="5631" max="5631" width="3.5703125" style="110" bestFit="1" customWidth="1"/>
    <col min="5632" max="5632" width="6" style="110" customWidth="1"/>
    <col min="5633" max="5633" width="4.42578125" style="110" customWidth="1"/>
    <col min="5634" max="5634" width="16.42578125" style="110" customWidth="1"/>
    <col min="5635" max="5635" width="0.140625" style="110" customWidth="1"/>
    <col min="5636" max="5638" width="0" style="110" hidden="1" customWidth="1"/>
    <col min="5639" max="5639" width="12.85546875" style="110" customWidth="1"/>
    <col min="5640" max="5640" width="13.140625" style="110" customWidth="1"/>
    <col min="5641" max="5641" width="16" style="110" customWidth="1"/>
    <col min="5642" max="5642" width="0" style="110" hidden="1" customWidth="1"/>
    <col min="5643" max="5643" width="13.42578125" style="110" customWidth="1"/>
    <col min="5644" max="5644" width="12.7109375" style="110" customWidth="1"/>
    <col min="5645" max="5649" width="13.140625" style="110" customWidth="1"/>
    <col min="5650" max="5650" width="18.140625" style="110" customWidth="1"/>
    <col min="5651" max="5651" width="13.42578125" style="110" customWidth="1"/>
    <col min="5652" max="5652" width="13.140625" style="110" customWidth="1"/>
    <col min="5653" max="5884" width="9.140625" style="110"/>
    <col min="5885" max="5885" width="2.140625" style="110" customWidth="1"/>
    <col min="5886" max="5886" width="0" style="110" hidden="1" customWidth="1"/>
    <col min="5887" max="5887" width="3.5703125" style="110" bestFit="1" customWidth="1"/>
    <col min="5888" max="5888" width="6" style="110" customWidth="1"/>
    <col min="5889" max="5889" width="4.42578125" style="110" customWidth="1"/>
    <col min="5890" max="5890" width="16.42578125" style="110" customWidth="1"/>
    <col min="5891" max="5891" width="0.140625" style="110" customWidth="1"/>
    <col min="5892" max="5894" width="0" style="110" hidden="1" customWidth="1"/>
    <col min="5895" max="5895" width="12.85546875" style="110" customWidth="1"/>
    <col min="5896" max="5896" width="13.140625" style="110" customWidth="1"/>
    <col min="5897" max="5897" width="16" style="110" customWidth="1"/>
    <col min="5898" max="5898" width="0" style="110" hidden="1" customWidth="1"/>
    <col min="5899" max="5899" width="13.42578125" style="110" customWidth="1"/>
    <col min="5900" max="5900" width="12.7109375" style="110" customWidth="1"/>
    <col min="5901" max="5905" width="13.140625" style="110" customWidth="1"/>
    <col min="5906" max="5906" width="18.140625" style="110" customWidth="1"/>
    <col min="5907" max="5907" width="13.42578125" style="110" customWidth="1"/>
    <col min="5908" max="5908" width="13.140625" style="110" customWidth="1"/>
    <col min="5909" max="6140" width="9.140625" style="110"/>
    <col min="6141" max="6141" width="2.140625" style="110" customWidth="1"/>
    <col min="6142" max="6142" width="0" style="110" hidden="1" customWidth="1"/>
    <col min="6143" max="6143" width="3.5703125" style="110" bestFit="1" customWidth="1"/>
    <col min="6144" max="6144" width="6" style="110" customWidth="1"/>
    <col min="6145" max="6145" width="4.42578125" style="110" customWidth="1"/>
    <col min="6146" max="6146" width="16.42578125" style="110" customWidth="1"/>
    <col min="6147" max="6147" width="0.140625" style="110" customWidth="1"/>
    <col min="6148" max="6150" width="0" style="110" hidden="1" customWidth="1"/>
    <col min="6151" max="6151" width="12.85546875" style="110" customWidth="1"/>
    <col min="6152" max="6152" width="13.140625" style="110" customWidth="1"/>
    <col min="6153" max="6153" width="16" style="110" customWidth="1"/>
    <col min="6154" max="6154" width="0" style="110" hidden="1" customWidth="1"/>
    <col min="6155" max="6155" width="13.42578125" style="110" customWidth="1"/>
    <col min="6156" max="6156" width="12.7109375" style="110" customWidth="1"/>
    <col min="6157" max="6161" width="13.140625" style="110" customWidth="1"/>
    <col min="6162" max="6162" width="18.140625" style="110" customWidth="1"/>
    <col min="6163" max="6163" width="13.42578125" style="110" customWidth="1"/>
    <col min="6164" max="6164" width="13.140625" style="110" customWidth="1"/>
    <col min="6165" max="6396" width="9.140625" style="110"/>
    <col min="6397" max="6397" width="2.140625" style="110" customWidth="1"/>
    <col min="6398" max="6398" width="0" style="110" hidden="1" customWidth="1"/>
    <col min="6399" max="6399" width="3.5703125" style="110" bestFit="1" customWidth="1"/>
    <col min="6400" max="6400" width="6" style="110" customWidth="1"/>
    <col min="6401" max="6401" width="4.42578125" style="110" customWidth="1"/>
    <col min="6402" max="6402" width="16.42578125" style="110" customWidth="1"/>
    <col min="6403" max="6403" width="0.140625" style="110" customWidth="1"/>
    <col min="6404" max="6406" width="0" style="110" hidden="1" customWidth="1"/>
    <col min="6407" max="6407" width="12.85546875" style="110" customWidth="1"/>
    <col min="6408" max="6408" width="13.140625" style="110" customWidth="1"/>
    <col min="6409" max="6409" width="16" style="110" customWidth="1"/>
    <col min="6410" max="6410" width="0" style="110" hidden="1" customWidth="1"/>
    <col min="6411" max="6411" width="13.42578125" style="110" customWidth="1"/>
    <col min="6412" max="6412" width="12.7109375" style="110" customWidth="1"/>
    <col min="6413" max="6417" width="13.140625" style="110" customWidth="1"/>
    <col min="6418" max="6418" width="18.140625" style="110" customWidth="1"/>
    <col min="6419" max="6419" width="13.42578125" style="110" customWidth="1"/>
    <col min="6420" max="6420" width="13.140625" style="110" customWidth="1"/>
    <col min="6421" max="6652" width="9.140625" style="110"/>
    <col min="6653" max="6653" width="2.140625" style="110" customWidth="1"/>
    <col min="6654" max="6654" width="0" style="110" hidden="1" customWidth="1"/>
    <col min="6655" max="6655" width="3.5703125" style="110" bestFit="1" customWidth="1"/>
    <col min="6656" max="6656" width="6" style="110" customWidth="1"/>
    <col min="6657" max="6657" width="4.42578125" style="110" customWidth="1"/>
    <col min="6658" max="6658" width="16.42578125" style="110" customWidth="1"/>
    <col min="6659" max="6659" width="0.140625" style="110" customWidth="1"/>
    <col min="6660" max="6662" width="0" style="110" hidden="1" customWidth="1"/>
    <col min="6663" max="6663" width="12.85546875" style="110" customWidth="1"/>
    <col min="6664" max="6664" width="13.140625" style="110" customWidth="1"/>
    <col min="6665" max="6665" width="16" style="110" customWidth="1"/>
    <col min="6666" max="6666" width="0" style="110" hidden="1" customWidth="1"/>
    <col min="6667" max="6667" width="13.42578125" style="110" customWidth="1"/>
    <col min="6668" max="6668" width="12.7109375" style="110" customWidth="1"/>
    <col min="6669" max="6673" width="13.140625" style="110" customWidth="1"/>
    <col min="6674" max="6674" width="18.140625" style="110" customWidth="1"/>
    <col min="6675" max="6675" width="13.42578125" style="110" customWidth="1"/>
    <col min="6676" max="6676" width="13.140625" style="110" customWidth="1"/>
    <col min="6677" max="6908" width="9.140625" style="110"/>
    <col min="6909" max="6909" width="2.140625" style="110" customWidth="1"/>
    <col min="6910" max="6910" width="0" style="110" hidden="1" customWidth="1"/>
    <col min="6911" max="6911" width="3.5703125" style="110" bestFit="1" customWidth="1"/>
    <col min="6912" max="6912" width="6" style="110" customWidth="1"/>
    <col min="6913" max="6913" width="4.42578125" style="110" customWidth="1"/>
    <col min="6914" max="6914" width="16.42578125" style="110" customWidth="1"/>
    <col min="6915" max="6915" width="0.140625" style="110" customWidth="1"/>
    <col min="6916" max="6918" width="0" style="110" hidden="1" customWidth="1"/>
    <col min="6919" max="6919" width="12.85546875" style="110" customWidth="1"/>
    <col min="6920" max="6920" width="13.140625" style="110" customWidth="1"/>
    <col min="6921" max="6921" width="16" style="110" customWidth="1"/>
    <col min="6922" max="6922" width="0" style="110" hidden="1" customWidth="1"/>
    <col min="6923" max="6923" width="13.42578125" style="110" customWidth="1"/>
    <col min="6924" max="6924" width="12.7109375" style="110" customWidth="1"/>
    <col min="6925" max="6929" width="13.140625" style="110" customWidth="1"/>
    <col min="6930" max="6930" width="18.140625" style="110" customWidth="1"/>
    <col min="6931" max="6931" width="13.42578125" style="110" customWidth="1"/>
    <col min="6932" max="6932" width="13.140625" style="110" customWidth="1"/>
    <col min="6933" max="7164" width="9.140625" style="110"/>
    <col min="7165" max="7165" width="2.140625" style="110" customWidth="1"/>
    <col min="7166" max="7166" width="0" style="110" hidden="1" customWidth="1"/>
    <col min="7167" max="7167" width="3.5703125" style="110" bestFit="1" customWidth="1"/>
    <col min="7168" max="7168" width="6" style="110" customWidth="1"/>
    <col min="7169" max="7169" width="4.42578125" style="110" customWidth="1"/>
    <col min="7170" max="7170" width="16.42578125" style="110" customWidth="1"/>
    <col min="7171" max="7171" width="0.140625" style="110" customWidth="1"/>
    <col min="7172" max="7174" width="0" style="110" hidden="1" customWidth="1"/>
    <col min="7175" max="7175" width="12.85546875" style="110" customWidth="1"/>
    <col min="7176" max="7176" width="13.140625" style="110" customWidth="1"/>
    <col min="7177" max="7177" width="16" style="110" customWidth="1"/>
    <col min="7178" max="7178" width="0" style="110" hidden="1" customWidth="1"/>
    <col min="7179" max="7179" width="13.42578125" style="110" customWidth="1"/>
    <col min="7180" max="7180" width="12.7109375" style="110" customWidth="1"/>
    <col min="7181" max="7185" width="13.140625" style="110" customWidth="1"/>
    <col min="7186" max="7186" width="18.140625" style="110" customWidth="1"/>
    <col min="7187" max="7187" width="13.42578125" style="110" customWidth="1"/>
    <col min="7188" max="7188" width="13.140625" style="110" customWidth="1"/>
    <col min="7189" max="7420" width="9.140625" style="110"/>
    <col min="7421" max="7421" width="2.140625" style="110" customWidth="1"/>
    <col min="7422" max="7422" width="0" style="110" hidden="1" customWidth="1"/>
    <col min="7423" max="7423" width="3.5703125" style="110" bestFit="1" customWidth="1"/>
    <col min="7424" max="7424" width="6" style="110" customWidth="1"/>
    <col min="7425" max="7425" width="4.42578125" style="110" customWidth="1"/>
    <col min="7426" max="7426" width="16.42578125" style="110" customWidth="1"/>
    <col min="7427" max="7427" width="0.140625" style="110" customWidth="1"/>
    <col min="7428" max="7430" width="0" style="110" hidden="1" customWidth="1"/>
    <col min="7431" max="7431" width="12.85546875" style="110" customWidth="1"/>
    <col min="7432" max="7432" width="13.140625" style="110" customWidth="1"/>
    <col min="7433" max="7433" width="16" style="110" customWidth="1"/>
    <col min="7434" max="7434" width="0" style="110" hidden="1" customWidth="1"/>
    <col min="7435" max="7435" width="13.42578125" style="110" customWidth="1"/>
    <col min="7436" max="7436" width="12.7109375" style="110" customWidth="1"/>
    <col min="7437" max="7441" width="13.140625" style="110" customWidth="1"/>
    <col min="7442" max="7442" width="18.140625" style="110" customWidth="1"/>
    <col min="7443" max="7443" width="13.42578125" style="110" customWidth="1"/>
    <col min="7444" max="7444" width="13.140625" style="110" customWidth="1"/>
    <col min="7445" max="7676" width="9.140625" style="110"/>
    <col min="7677" max="7677" width="2.140625" style="110" customWidth="1"/>
    <col min="7678" max="7678" width="0" style="110" hidden="1" customWidth="1"/>
    <col min="7679" max="7679" width="3.5703125" style="110" bestFit="1" customWidth="1"/>
    <col min="7680" max="7680" width="6" style="110" customWidth="1"/>
    <col min="7681" max="7681" width="4.42578125" style="110" customWidth="1"/>
    <col min="7682" max="7682" width="16.42578125" style="110" customWidth="1"/>
    <col min="7683" max="7683" width="0.140625" style="110" customWidth="1"/>
    <col min="7684" max="7686" width="0" style="110" hidden="1" customWidth="1"/>
    <col min="7687" max="7687" width="12.85546875" style="110" customWidth="1"/>
    <col min="7688" max="7688" width="13.140625" style="110" customWidth="1"/>
    <col min="7689" max="7689" width="16" style="110" customWidth="1"/>
    <col min="7690" max="7690" width="0" style="110" hidden="1" customWidth="1"/>
    <col min="7691" max="7691" width="13.42578125" style="110" customWidth="1"/>
    <col min="7692" max="7692" width="12.7109375" style="110" customWidth="1"/>
    <col min="7693" max="7697" width="13.140625" style="110" customWidth="1"/>
    <col min="7698" max="7698" width="18.140625" style="110" customWidth="1"/>
    <col min="7699" max="7699" width="13.42578125" style="110" customWidth="1"/>
    <col min="7700" max="7700" width="13.140625" style="110" customWidth="1"/>
    <col min="7701" max="7932" width="9.140625" style="110"/>
    <col min="7933" max="7933" width="2.140625" style="110" customWidth="1"/>
    <col min="7934" max="7934" width="0" style="110" hidden="1" customWidth="1"/>
    <col min="7935" max="7935" width="3.5703125" style="110" bestFit="1" customWidth="1"/>
    <col min="7936" max="7936" width="6" style="110" customWidth="1"/>
    <col min="7937" max="7937" width="4.42578125" style="110" customWidth="1"/>
    <col min="7938" max="7938" width="16.42578125" style="110" customWidth="1"/>
    <col min="7939" max="7939" width="0.140625" style="110" customWidth="1"/>
    <col min="7940" max="7942" width="0" style="110" hidden="1" customWidth="1"/>
    <col min="7943" max="7943" width="12.85546875" style="110" customWidth="1"/>
    <col min="7944" max="7944" width="13.140625" style="110" customWidth="1"/>
    <col min="7945" max="7945" width="16" style="110" customWidth="1"/>
    <col min="7946" max="7946" width="0" style="110" hidden="1" customWidth="1"/>
    <col min="7947" max="7947" width="13.42578125" style="110" customWidth="1"/>
    <col min="7948" max="7948" width="12.7109375" style="110" customWidth="1"/>
    <col min="7949" max="7953" width="13.140625" style="110" customWidth="1"/>
    <col min="7954" max="7954" width="18.140625" style="110" customWidth="1"/>
    <col min="7955" max="7955" width="13.42578125" style="110" customWidth="1"/>
    <col min="7956" max="7956" width="13.140625" style="110" customWidth="1"/>
    <col min="7957" max="8188" width="9.140625" style="110"/>
    <col min="8189" max="8189" width="2.140625" style="110" customWidth="1"/>
    <col min="8190" max="8190" width="0" style="110" hidden="1" customWidth="1"/>
    <col min="8191" max="8191" width="3.5703125" style="110" bestFit="1" customWidth="1"/>
    <col min="8192" max="8192" width="6" style="110" customWidth="1"/>
    <col min="8193" max="8193" width="4.42578125" style="110" customWidth="1"/>
    <col min="8194" max="8194" width="16.42578125" style="110" customWidth="1"/>
    <col min="8195" max="8195" width="0.140625" style="110" customWidth="1"/>
    <col min="8196" max="8198" width="0" style="110" hidden="1" customWidth="1"/>
    <col min="8199" max="8199" width="12.85546875" style="110" customWidth="1"/>
    <col min="8200" max="8200" width="13.140625" style="110" customWidth="1"/>
    <col min="8201" max="8201" width="16" style="110" customWidth="1"/>
    <col min="8202" max="8202" width="0" style="110" hidden="1" customWidth="1"/>
    <col min="8203" max="8203" width="13.42578125" style="110" customWidth="1"/>
    <col min="8204" max="8204" width="12.7109375" style="110" customWidth="1"/>
    <col min="8205" max="8209" width="13.140625" style="110" customWidth="1"/>
    <col min="8210" max="8210" width="18.140625" style="110" customWidth="1"/>
    <col min="8211" max="8211" width="13.42578125" style="110" customWidth="1"/>
    <col min="8212" max="8212" width="13.140625" style="110" customWidth="1"/>
    <col min="8213" max="8444" width="9.140625" style="110"/>
    <col min="8445" max="8445" width="2.140625" style="110" customWidth="1"/>
    <col min="8446" max="8446" width="0" style="110" hidden="1" customWidth="1"/>
    <col min="8447" max="8447" width="3.5703125" style="110" bestFit="1" customWidth="1"/>
    <col min="8448" max="8448" width="6" style="110" customWidth="1"/>
    <col min="8449" max="8449" width="4.42578125" style="110" customWidth="1"/>
    <col min="8450" max="8450" width="16.42578125" style="110" customWidth="1"/>
    <col min="8451" max="8451" width="0.140625" style="110" customWidth="1"/>
    <col min="8452" max="8454" width="0" style="110" hidden="1" customWidth="1"/>
    <col min="8455" max="8455" width="12.85546875" style="110" customWidth="1"/>
    <col min="8456" max="8456" width="13.140625" style="110" customWidth="1"/>
    <col min="8457" max="8457" width="16" style="110" customWidth="1"/>
    <col min="8458" max="8458" width="0" style="110" hidden="1" customWidth="1"/>
    <col min="8459" max="8459" width="13.42578125" style="110" customWidth="1"/>
    <col min="8460" max="8460" width="12.7109375" style="110" customWidth="1"/>
    <col min="8461" max="8465" width="13.140625" style="110" customWidth="1"/>
    <col min="8466" max="8466" width="18.140625" style="110" customWidth="1"/>
    <col min="8467" max="8467" width="13.42578125" style="110" customWidth="1"/>
    <col min="8468" max="8468" width="13.140625" style="110" customWidth="1"/>
    <col min="8469" max="8700" width="9.140625" style="110"/>
    <col min="8701" max="8701" width="2.140625" style="110" customWidth="1"/>
    <col min="8702" max="8702" width="0" style="110" hidden="1" customWidth="1"/>
    <col min="8703" max="8703" width="3.5703125" style="110" bestFit="1" customWidth="1"/>
    <col min="8704" max="8704" width="6" style="110" customWidth="1"/>
    <col min="8705" max="8705" width="4.42578125" style="110" customWidth="1"/>
    <col min="8706" max="8706" width="16.42578125" style="110" customWidth="1"/>
    <col min="8707" max="8707" width="0.140625" style="110" customWidth="1"/>
    <col min="8708" max="8710" width="0" style="110" hidden="1" customWidth="1"/>
    <col min="8711" max="8711" width="12.85546875" style="110" customWidth="1"/>
    <col min="8712" max="8712" width="13.140625" style="110" customWidth="1"/>
    <col min="8713" max="8713" width="16" style="110" customWidth="1"/>
    <col min="8714" max="8714" width="0" style="110" hidden="1" customWidth="1"/>
    <col min="8715" max="8715" width="13.42578125" style="110" customWidth="1"/>
    <col min="8716" max="8716" width="12.7109375" style="110" customWidth="1"/>
    <col min="8717" max="8721" width="13.140625" style="110" customWidth="1"/>
    <col min="8722" max="8722" width="18.140625" style="110" customWidth="1"/>
    <col min="8723" max="8723" width="13.42578125" style="110" customWidth="1"/>
    <col min="8724" max="8724" width="13.140625" style="110" customWidth="1"/>
    <col min="8725" max="8956" width="9.140625" style="110"/>
    <col min="8957" max="8957" width="2.140625" style="110" customWidth="1"/>
    <col min="8958" max="8958" width="0" style="110" hidden="1" customWidth="1"/>
    <col min="8959" max="8959" width="3.5703125" style="110" bestFit="1" customWidth="1"/>
    <col min="8960" max="8960" width="6" style="110" customWidth="1"/>
    <col min="8961" max="8961" width="4.42578125" style="110" customWidth="1"/>
    <col min="8962" max="8962" width="16.42578125" style="110" customWidth="1"/>
    <col min="8963" max="8963" width="0.140625" style="110" customWidth="1"/>
    <col min="8964" max="8966" width="0" style="110" hidden="1" customWidth="1"/>
    <col min="8967" max="8967" width="12.85546875" style="110" customWidth="1"/>
    <col min="8968" max="8968" width="13.140625" style="110" customWidth="1"/>
    <col min="8969" max="8969" width="16" style="110" customWidth="1"/>
    <col min="8970" max="8970" width="0" style="110" hidden="1" customWidth="1"/>
    <col min="8971" max="8971" width="13.42578125" style="110" customWidth="1"/>
    <col min="8972" max="8972" width="12.7109375" style="110" customWidth="1"/>
    <col min="8973" max="8977" width="13.140625" style="110" customWidth="1"/>
    <col min="8978" max="8978" width="18.140625" style="110" customWidth="1"/>
    <col min="8979" max="8979" width="13.42578125" style="110" customWidth="1"/>
    <col min="8980" max="8980" width="13.140625" style="110" customWidth="1"/>
    <col min="8981" max="9212" width="9.140625" style="110"/>
    <col min="9213" max="9213" width="2.140625" style="110" customWidth="1"/>
    <col min="9214" max="9214" width="0" style="110" hidden="1" customWidth="1"/>
    <col min="9215" max="9215" width="3.5703125" style="110" bestFit="1" customWidth="1"/>
    <col min="9216" max="9216" width="6" style="110" customWidth="1"/>
    <col min="9217" max="9217" width="4.42578125" style="110" customWidth="1"/>
    <col min="9218" max="9218" width="16.42578125" style="110" customWidth="1"/>
    <col min="9219" max="9219" width="0.140625" style="110" customWidth="1"/>
    <col min="9220" max="9222" width="0" style="110" hidden="1" customWidth="1"/>
    <col min="9223" max="9223" width="12.85546875" style="110" customWidth="1"/>
    <col min="9224" max="9224" width="13.140625" style="110" customWidth="1"/>
    <col min="9225" max="9225" width="16" style="110" customWidth="1"/>
    <col min="9226" max="9226" width="0" style="110" hidden="1" customWidth="1"/>
    <col min="9227" max="9227" width="13.42578125" style="110" customWidth="1"/>
    <col min="9228" max="9228" width="12.7109375" style="110" customWidth="1"/>
    <col min="9229" max="9233" width="13.140625" style="110" customWidth="1"/>
    <col min="9234" max="9234" width="18.140625" style="110" customWidth="1"/>
    <col min="9235" max="9235" width="13.42578125" style="110" customWidth="1"/>
    <col min="9236" max="9236" width="13.140625" style="110" customWidth="1"/>
    <col min="9237" max="9468" width="9.140625" style="110"/>
    <col min="9469" max="9469" width="2.140625" style="110" customWidth="1"/>
    <col min="9470" max="9470" width="0" style="110" hidden="1" customWidth="1"/>
    <col min="9471" max="9471" width="3.5703125" style="110" bestFit="1" customWidth="1"/>
    <col min="9472" max="9472" width="6" style="110" customWidth="1"/>
    <col min="9473" max="9473" width="4.42578125" style="110" customWidth="1"/>
    <col min="9474" max="9474" width="16.42578125" style="110" customWidth="1"/>
    <col min="9475" max="9475" width="0.140625" style="110" customWidth="1"/>
    <col min="9476" max="9478" width="0" style="110" hidden="1" customWidth="1"/>
    <col min="9479" max="9479" width="12.85546875" style="110" customWidth="1"/>
    <col min="9480" max="9480" width="13.140625" style="110" customWidth="1"/>
    <col min="9481" max="9481" width="16" style="110" customWidth="1"/>
    <col min="9482" max="9482" width="0" style="110" hidden="1" customWidth="1"/>
    <col min="9483" max="9483" width="13.42578125" style="110" customWidth="1"/>
    <col min="9484" max="9484" width="12.7109375" style="110" customWidth="1"/>
    <col min="9485" max="9489" width="13.140625" style="110" customWidth="1"/>
    <col min="9490" max="9490" width="18.140625" style="110" customWidth="1"/>
    <col min="9491" max="9491" width="13.42578125" style="110" customWidth="1"/>
    <col min="9492" max="9492" width="13.140625" style="110" customWidth="1"/>
    <col min="9493" max="9724" width="9.140625" style="110"/>
    <col min="9725" max="9725" width="2.140625" style="110" customWidth="1"/>
    <col min="9726" max="9726" width="0" style="110" hidden="1" customWidth="1"/>
    <col min="9727" max="9727" width="3.5703125" style="110" bestFit="1" customWidth="1"/>
    <col min="9728" max="9728" width="6" style="110" customWidth="1"/>
    <col min="9729" max="9729" width="4.42578125" style="110" customWidth="1"/>
    <col min="9730" max="9730" width="16.42578125" style="110" customWidth="1"/>
    <col min="9731" max="9731" width="0.140625" style="110" customWidth="1"/>
    <col min="9732" max="9734" width="0" style="110" hidden="1" customWidth="1"/>
    <col min="9735" max="9735" width="12.85546875" style="110" customWidth="1"/>
    <col min="9736" max="9736" width="13.140625" style="110" customWidth="1"/>
    <col min="9737" max="9737" width="16" style="110" customWidth="1"/>
    <col min="9738" max="9738" width="0" style="110" hidden="1" customWidth="1"/>
    <col min="9739" max="9739" width="13.42578125" style="110" customWidth="1"/>
    <col min="9740" max="9740" width="12.7109375" style="110" customWidth="1"/>
    <col min="9741" max="9745" width="13.140625" style="110" customWidth="1"/>
    <col min="9746" max="9746" width="18.140625" style="110" customWidth="1"/>
    <col min="9747" max="9747" width="13.42578125" style="110" customWidth="1"/>
    <col min="9748" max="9748" width="13.140625" style="110" customWidth="1"/>
    <col min="9749" max="9980" width="9.140625" style="110"/>
    <col min="9981" max="9981" width="2.140625" style="110" customWidth="1"/>
    <col min="9982" max="9982" width="0" style="110" hidden="1" customWidth="1"/>
    <col min="9983" max="9983" width="3.5703125" style="110" bestFit="1" customWidth="1"/>
    <col min="9984" max="9984" width="6" style="110" customWidth="1"/>
    <col min="9985" max="9985" width="4.42578125" style="110" customWidth="1"/>
    <col min="9986" max="9986" width="16.42578125" style="110" customWidth="1"/>
    <col min="9987" max="9987" width="0.140625" style="110" customWidth="1"/>
    <col min="9988" max="9990" width="0" style="110" hidden="1" customWidth="1"/>
    <col min="9991" max="9991" width="12.85546875" style="110" customWidth="1"/>
    <col min="9992" max="9992" width="13.140625" style="110" customWidth="1"/>
    <col min="9993" max="9993" width="16" style="110" customWidth="1"/>
    <col min="9994" max="9994" width="0" style="110" hidden="1" customWidth="1"/>
    <col min="9995" max="9995" width="13.42578125" style="110" customWidth="1"/>
    <col min="9996" max="9996" width="12.7109375" style="110" customWidth="1"/>
    <col min="9997" max="10001" width="13.140625" style="110" customWidth="1"/>
    <col min="10002" max="10002" width="18.140625" style="110" customWidth="1"/>
    <col min="10003" max="10003" width="13.42578125" style="110" customWidth="1"/>
    <col min="10004" max="10004" width="13.140625" style="110" customWidth="1"/>
    <col min="10005" max="10236" width="9.140625" style="110"/>
    <col min="10237" max="10237" width="2.140625" style="110" customWidth="1"/>
    <col min="10238" max="10238" width="0" style="110" hidden="1" customWidth="1"/>
    <col min="10239" max="10239" width="3.5703125" style="110" bestFit="1" customWidth="1"/>
    <col min="10240" max="10240" width="6" style="110" customWidth="1"/>
    <col min="10241" max="10241" width="4.42578125" style="110" customWidth="1"/>
    <col min="10242" max="10242" width="16.42578125" style="110" customWidth="1"/>
    <col min="10243" max="10243" width="0.140625" style="110" customWidth="1"/>
    <col min="10244" max="10246" width="0" style="110" hidden="1" customWidth="1"/>
    <col min="10247" max="10247" width="12.85546875" style="110" customWidth="1"/>
    <col min="10248" max="10248" width="13.140625" style="110" customWidth="1"/>
    <col min="10249" max="10249" width="16" style="110" customWidth="1"/>
    <col min="10250" max="10250" width="0" style="110" hidden="1" customWidth="1"/>
    <col min="10251" max="10251" width="13.42578125" style="110" customWidth="1"/>
    <col min="10252" max="10252" width="12.7109375" style="110" customWidth="1"/>
    <col min="10253" max="10257" width="13.140625" style="110" customWidth="1"/>
    <col min="10258" max="10258" width="18.140625" style="110" customWidth="1"/>
    <col min="10259" max="10259" width="13.42578125" style="110" customWidth="1"/>
    <col min="10260" max="10260" width="13.140625" style="110" customWidth="1"/>
    <col min="10261" max="10492" width="9.140625" style="110"/>
    <col min="10493" max="10493" width="2.140625" style="110" customWidth="1"/>
    <col min="10494" max="10494" width="0" style="110" hidden="1" customWidth="1"/>
    <col min="10495" max="10495" width="3.5703125" style="110" bestFit="1" customWidth="1"/>
    <col min="10496" max="10496" width="6" style="110" customWidth="1"/>
    <col min="10497" max="10497" width="4.42578125" style="110" customWidth="1"/>
    <col min="10498" max="10498" width="16.42578125" style="110" customWidth="1"/>
    <col min="10499" max="10499" width="0.140625" style="110" customWidth="1"/>
    <col min="10500" max="10502" width="0" style="110" hidden="1" customWidth="1"/>
    <col min="10503" max="10503" width="12.85546875" style="110" customWidth="1"/>
    <col min="10504" max="10504" width="13.140625" style="110" customWidth="1"/>
    <col min="10505" max="10505" width="16" style="110" customWidth="1"/>
    <col min="10506" max="10506" width="0" style="110" hidden="1" customWidth="1"/>
    <col min="10507" max="10507" width="13.42578125" style="110" customWidth="1"/>
    <col min="10508" max="10508" width="12.7109375" style="110" customWidth="1"/>
    <col min="10509" max="10513" width="13.140625" style="110" customWidth="1"/>
    <col min="10514" max="10514" width="18.140625" style="110" customWidth="1"/>
    <col min="10515" max="10515" width="13.42578125" style="110" customWidth="1"/>
    <col min="10516" max="10516" width="13.140625" style="110" customWidth="1"/>
    <col min="10517" max="10748" width="9.140625" style="110"/>
    <col min="10749" max="10749" width="2.140625" style="110" customWidth="1"/>
    <col min="10750" max="10750" width="0" style="110" hidden="1" customWidth="1"/>
    <col min="10751" max="10751" width="3.5703125" style="110" bestFit="1" customWidth="1"/>
    <col min="10752" max="10752" width="6" style="110" customWidth="1"/>
    <col min="10753" max="10753" width="4.42578125" style="110" customWidth="1"/>
    <col min="10754" max="10754" width="16.42578125" style="110" customWidth="1"/>
    <col min="10755" max="10755" width="0.140625" style="110" customWidth="1"/>
    <col min="10756" max="10758" width="0" style="110" hidden="1" customWidth="1"/>
    <col min="10759" max="10759" width="12.85546875" style="110" customWidth="1"/>
    <col min="10760" max="10760" width="13.140625" style="110" customWidth="1"/>
    <col min="10761" max="10761" width="16" style="110" customWidth="1"/>
    <col min="10762" max="10762" width="0" style="110" hidden="1" customWidth="1"/>
    <col min="10763" max="10763" width="13.42578125" style="110" customWidth="1"/>
    <col min="10764" max="10764" width="12.7109375" style="110" customWidth="1"/>
    <col min="10765" max="10769" width="13.140625" style="110" customWidth="1"/>
    <col min="10770" max="10770" width="18.140625" style="110" customWidth="1"/>
    <col min="10771" max="10771" width="13.42578125" style="110" customWidth="1"/>
    <col min="10772" max="10772" width="13.140625" style="110" customWidth="1"/>
    <col min="10773" max="11004" width="9.140625" style="110"/>
    <col min="11005" max="11005" width="2.140625" style="110" customWidth="1"/>
    <col min="11006" max="11006" width="0" style="110" hidden="1" customWidth="1"/>
    <col min="11007" max="11007" width="3.5703125" style="110" bestFit="1" customWidth="1"/>
    <col min="11008" max="11008" width="6" style="110" customWidth="1"/>
    <col min="11009" max="11009" width="4.42578125" style="110" customWidth="1"/>
    <col min="11010" max="11010" width="16.42578125" style="110" customWidth="1"/>
    <col min="11011" max="11011" width="0.140625" style="110" customWidth="1"/>
    <col min="11012" max="11014" width="0" style="110" hidden="1" customWidth="1"/>
    <col min="11015" max="11015" width="12.85546875" style="110" customWidth="1"/>
    <col min="11016" max="11016" width="13.140625" style="110" customWidth="1"/>
    <col min="11017" max="11017" width="16" style="110" customWidth="1"/>
    <col min="11018" max="11018" width="0" style="110" hidden="1" customWidth="1"/>
    <col min="11019" max="11019" width="13.42578125" style="110" customWidth="1"/>
    <col min="11020" max="11020" width="12.7109375" style="110" customWidth="1"/>
    <col min="11021" max="11025" width="13.140625" style="110" customWidth="1"/>
    <col min="11026" max="11026" width="18.140625" style="110" customWidth="1"/>
    <col min="11027" max="11027" width="13.42578125" style="110" customWidth="1"/>
    <col min="11028" max="11028" width="13.140625" style="110" customWidth="1"/>
    <col min="11029" max="11260" width="9.140625" style="110"/>
    <col min="11261" max="11261" width="2.140625" style="110" customWidth="1"/>
    <col min="11262" max="11262" width="0" style="110" hidden="1" customWidth="1"/>
    <col min="11263" max="11263" width="3.5703125" style="110" bestFit="1" customWidth="1"/>
    <col min="11264" max="11264" width="6" style="110" customWidth="1"/>
    <col min="11265" max="11265" width="4.42578125" style="110" customWidth="1"/>
    <col min="11266" max="11266" width="16.42578125" style="110" customWidth="1"/>
    <col min="11267" max="11267" width="0.140625" style="110" customWidth="1"/>
    <col min="11268" max="11270" width="0" style="110" hidden="1" customWidth="1"/>
    <col min="11271" max="11271" width="12.85546875" style="110" customWidth="1"/>
    <col min="11272" max="11272" width="13.140625" style="110" customWidth="1"/>
    <col min="11273" max="11273" width="16" style="110" customWidth="1"/>
    <col min="11274" max="11274" width="0" style="110" hidden="1" customWidth="1"/>
    <col min="11275" max="11275" width="13.42578125" style="110" customWidth="1"/>
    <col min="11276" max="11276" width="12.7109375" style="110" customWidth="1"/>
    <col min="11277" max="11281" width="13.140625" style="110" customWidth="1"/>
    <col min="11282" max="11282" width="18.140625" style="110" customWidth="1"/>
    <col min="11283" max="11283" width="13.42578125" style="110" customWidth="1"/>
    <col min="11284" max="11284" width="13.140625" style="110" customWidth="1"/>
    <col min="11285" max="11516" width="9.140625" style="110"/>
    <col min="11517" max="11517" width="2.140625" style="110" customWidth="1"/>
    <col min="11518" max="11518" width="0" style="110" hidden="1" customWidth="1"/>
    <col min="11519" max="11519" width="3.5703125" style="110" bestFit="1" customWidth="1"/>
    <col min="11520" max="11520" width="6" style="110" customWidth="1"/>
    <col min="11521" max="11521" width="4.42578125" style="110" customWidth="1"/>
    <col min="11522" max="11522" width="16.42578125" style="110" customWidth="1"/>
    <col min="11523" max="11523" width="0.140625" style="110" customWidth="1"/>
    <col min="11524" max="11526" width="0" style="110" hidden="1" customWidth="1"/>
    <col min="11527" max="11527" width="12.85546875" style="110" customWidth="1"/>
    <col min="11528" max="11528" width="13.140625" style="110" customWidth="1"/>
    <col min="11529" max="11529" width="16" style="110" customWidth="1"/>
    <col min="11530" max="11530" width="0" style="110" hidden="1" customWidth="1"/>
    <col min="11531" max="11531" width="13.42578125" style="110" customWidth="1"/>
    <col min="11532" max="11532" width="12.7109375" style="110" customWidth="1"/>
    <col min="11533" max="11537" width="13.140625" style="110" customWidth="1"/>
    <col min="11538" max="11538" width="18.140625" style="110" customWidth="1"/>
    <col min="11539" max="11539" width="13.42578125" style="110" customWidth="1"/>
    <col min="11540" max="11540" width="13.140625" style="110" customWidth="1"/>
    <col min="11541" max="11772" width="9.140625" style="110"/>
    <col min="11773" max="11773" width="2.140625" style="110" customWidth="1"/>
    <col min="11774" max="11774" width="0" style="110" hidden="1" customWidth="1"/>
    <col min="11775" max="11775" width="3.5703125" style="110" bestFit="1" customWidth="1"/>
    <col min="11776" max="11776" width="6" style="110" customWidth="1"/>
    <col min="11777" max="11777" width="4.42578125" style="110" customWidth="1"/>
    <col min="11778" max="11778" width="16.42578125" style="110" customWidth="1"/>
    <col min="11779" max="11779" width="0.140625" style="110" customWidth="1"/>
    <col min="11780" max="11782" width="0" style="110" hidden="1" customWidth="1"/>
    <col min="11783" max="11783" width="12.85546875" style="110" customWidth="1"/>
    <col min="11784" max="11784" width="13.140625" style="110" customWidth="1"/>
    <col min="11785" max="11785" width="16" style="110" customWidth="1"/>
    <col min="11786" max="11786" width="0" style="110" hidden="1" customWidth="1"/>
    <col min="11787" max="11787" width="13.42578125" style="110" customWidth="1"/>
    <col min="11788" max="11788" width="12.7109375" style="110" customWidth="1"/>
    <col min="11789" max="11793" width="13.140625" style="110" customWidth="1"/>
    <col min="11794" max="11794" width="18.140625" style="110" customWidth="1"/>
    <col min="11795" max="11795" width="13.42578125" style="110" customWidth="1"/>
    <col min="11796" max="11796" width="13.140625" style="110" customWidth="1"/>
    <col min="11797" max="12028" width="9.140625" style="110"/>
    <col min="12029" max="12029" width="2.140625" style="110" customWidth="1"/>
    <col min="12030" max="12030" width="0" style="110" hidden="1" customWidth="1"/>
    <col min="12031" max="12031" width="3.5703125" style="110" bestFit="1" customWidth="1"/>
    <col min="12032" max="12032" width="6" style="110" customWidth="1"/>
    <col min="12033" max="12033" width="4.42578125" style="110" customWidth="1"/>
    <col min="12034" max="12034" width="16.42578125" style="110" customWidth="1"/>
    <col min="12035" max="12035" width="0.140625" style="110" customWidth="1"/>
    <col min="12036" max="12038" width="0" style="110" hidden="1" customWidth="1"/>
    <col min="12039" max="12039" width="12.85546875" style="110" customWidth="1"/>
    <col min="12040" max="12040" width="13.140625" style="110" customWidth="1"/>
    <col min="12041" max="12041" width="16" style="110" customWidth="1"/>
    <col min="12042" max="12042" width="0" style="110" hidden="1" customWidth="1"/>
    <col min="12043" max="12043" width="13.42578125" style="110" customWidth="1"/>
    <col min="12044" max="12044" width="12.7109375" style="110" customWidth="1"/>
    <col min="12045" max="12049" width="13.140625" style="110" customWidth="1"/>
    <col min="12050" max="12050" width="18.140625" style="110" customWidth="1"/>
    <col min="12051" max="12051" width="13.42578125" style="110" customWidth="1"/>
    <col min="12052" max="12052" width="13.140625" style="110" customWidth="1"/>
    <col min="12053" max="12284" width="9.140625" style="110"/>
    <col min="12285" max="12285" width="2.140625" style="110" customWidth="1"/>
    <col min="12286" max="12286" width="0" style="110" hidden="1" customWidth="1"/>
    <col min="12287" max="12287" width="3.5703125" style="110" bestFit="1" customWidth="1"/>
    <col min="12288" max="12288" width="6" style="110" customWidth="1"/>
    <col min="12289" max="12289" width="4.42578125" style="110" customWidth="1"/>
    <col min="12290" max="12290" width="16.42578125" style="110" customWidth="1"/>
    <col min="12291" max="12291" width="0.140625" style="110" customWidth="1"/>
    <col min="12292" max="12294" width="0" style="110" hidden="1" customWidth="1"/>
    <col min="12295" max="12295" width="12.85546875" style="110" customWidth="1"/>
    <col min="12296" max="12296" width="13.140625" style="110" customWidth="1"/>
    <col min="12297" max="12297" width="16" style="110" customWidth="1"/>
    <col min="12298" max="12298" width="0" style="110" hidden="1" customWidth="1"/>
    <col min="12299" max="12299" width="13.42578125" style="110" customWidth="1"/>
    <col min="12300" max="12300" width="12.7109375" style="110" customWidth="1"/>
    <col min="12301" max="12305" width="13.140625" style="110" customWidth="1"/>
    <col min="12306" max="12306" width="18.140625" style="110" customWidth="1"/>
    <col min="12307" max="12307" width="13.42578125" style="110" customWidth="1"/>
    <col min="12308" max="12308" width="13.140625" style="110" customWidth="1"/>
    <col min="12309" max="12540" width="9.140625" style="110"/>
    <col min="12541" max="12541" width="2.140625" style="110" customWidth="1"/>
    <col min="12542" max="12542" width="0" style="110" hidden="1" customWidth="1"/>
    <col min="12543" max="12543" width="3.5703125" style="110" bestFit="1" customWidth="1"/>
    <col min="12544" max="12544" width="6" style="110" customWidth="1"/>
    <col min="12545" max="12545" width="4.42578125" style="110" customWidth="1"/>
    <col min="12546" max="12546" width="16.42578125" style="110" customWidth="1"/>
    <col min="12547" max="12547" width="0.140625" style="110" customWidth="1"/>
    <col min="12548" max="12550" width="0" style="110" hidden="1" customWidth="1"/>
    <col min="12551" max="12551" width="12.85546875" style="110" customWidth="1"/>
    <col min="12552" max="12552" width="13.140625" style="110" customWidth="1"/>
    <col min="12553" max="12553" width="16" style="110" customWidth="1"/>
    <col min="12554" max="12554" width="0" style="110" hidden="1" customWidth="1"/>
    <col min="12555" max="12555" width="13.42578125" style="110" customWidth="1"/>
    <col min="12556" max="12556" width="12.7109375" style="110" customWidth="1"/>
    <col min="12557" max="12561" width="13.140625" style="110" customWidth="1"/>
    <col min="12562" max="12562" width="18.140625" style="110" customWidth="1"/>
    <col min="12563" max="12563" width="13.42578125" style="110" customWidth="1"/>
    <col min="12564" max="12564" width="13.140625" style="110" customWidth="1"/>
    <col min="12565" max="12796" width="9.140625" style="110"/>
    <col min="12797" max="12797" width="2.140625" style="110" customWidth="1"/>
    <col min="12798" max="12798" width="0" style="110" hidden="1" customWidth="1"/>
    <col min="12799" max="12799" width="3.5703125" style="110" bestFit="1" customWidth="1"/>
    <col min="12800" max="12800" width="6" style="110" customWidth="1"/>
    <col min="12801" max="12801" width="4.42578125" style="110" customWidth="1"/>
    <col min="12802" max="12802" width="16.42578125" style="110" customWidth="1"/>
    <col min="12803" max="12803" width="0.140625" style="110" customWidth="1"/>
    <col min="12804" max="12806" width="0" style="110" hidden="1" customWidth="1"/>
    <col min="12807" max="12807" width="12.85546875" style="110" customWidth="1"/>
    <col min="12808" max="12808" width="13.140625" style="110" customWidth="1"/>
    <col min="12809" max="12809" width="16" style="110" customWidth="1"/>
    <col min="12810" max="12810" width="0" style="110" hidden="1" customWidth="1"/>
    <col min="12811" max="12811" width="13.42578125" style="110" customWidth="1"/>
    <col min="12812" max="12812" width="12.7109375" style="110" customWidth="1"/>
    <col min="12813" max="12817" width="13.140625" style="110" customWidth="1"/>
    <col min="12818" max="12818" width="18.140625" style="110" customWidth="1"/>
    <col min="12819" max="12819" width="13.42578125" style="110" customWidth="1"/>
    <col min="12820" max="12820" width="13.140625" style="110" customWidth="1"/>
    <col min="12821" max="13052" width="9.140625" style="110"/>
    <col min="13053" max="13053" width="2.140625" style="110" customWidth="1"/>
    <col min="13054" max="13054" width="0" style="110" hidden="1" customWidth="1"/>
    <col min="13055" max="13055" width="3.5703125" style="110" bestFit="1" customWidth="1"/>
    <col min="13056" max="13056" width="6" style="110" customWidth="1"/>
    <col min="13057" max="13057" width="4.42578125" style="110" customWidth="1"/>
    <col min="13058" max="13058" width="16.42578125" style="110" customWidth="1"/>
    <col min="13059" max="13059" width="0.140625" style="110" customWidth="1"/>
    <col min="13060" max="13062" width="0" style="110" hidden="1" customWidth="1"/>
    <col min="13063" max="13063" width="12.85546875" style="110" customWidth="1"/>
    <col min="13064" max="13064" width="13.140625" style="110" customWidth="1"/>
    <col min="13065" max="13065" width="16" style="110" customWidth="1"/>
    <col min="13066" max="13066" width="0" style="110" hidden="1" customWidth="1"/>
    <col min="13067" max="13067" width="13.42578125" style="110" customWidth="1"/>
    <col min="13068" max="13068" width="12.7109375" style="110" customWidth="1"/>
    <col min="13069" max="13073" width="13.140625" style="110" customWidth="1"/>
    <col min="13074" max="13074" width="18.140625" style="110" customWidth="1"/>
    <col min="13075" max="13075" width="13.42578125" style="110" customWidth="1"/>
    <col min="13076" max="13076" width="13.140625" style="110" customWidth="1"/>
    <col min="13077" max="13308" width="9.140625" style="110"/>
    <col min="13309" max="13309" width="2.140625" style="110" customWidth="1"/>
    <col min="13310" max="13310" width="0" style="110" hidden="1" customWidth="1"/>
    <col min="13311" max="13311" width="3.5703125" style="110" bestFit="1" customWidth="1"/>
    <col min="13312" max="13312" width="6" style="110" customWidth="1"/>
    <col min="13313" max="13313" width="4.42578125" style="110" customWidth="1"/>
    <col min="13314" max="13314" width="16.42578125" style="110" customWidth="1"/>
    <col min="13315" max="13315" width="0.140625" style="110" customWidth="1"/>
    <col min="13316" max="13318" width="0" style="110" hidden="1" customWidth="1"/>
    <col min="13319" max="13319" width="12.85546875" style="110" customWidth="1"/>
    <col min="13320" max="13320" width="13.140625" style="110" customWidth="1"/>
    <col min="13321" max="13321" width="16" style="110" customWidth="1"/>
    <col min="13322" max="13322" width="0" style="110" hidden="1" customWidth="1"/>
    <col min="13323" max="13323" width="13.42578125" style="110" customWidth="1"/>
    <col min="13324" max="13324" width="12.7109375" style="110" customWidth="1"/>
    <col min="13325" max="13329" width="13.140625" style="110" customWidth="1"/>
    <col min="13330" max="13330" width="18.140625" style="110" customWidth="1"/>
    <col min="13331" max="13331" width="13.42578125" style="110" customWidth="1"/>
    <col min="13332" max="13332" width="13.140625" style="110" customWidth="1"/>
    <col min="13333" max="13564" width="9.140625" style="110"/>
    <col min="13565" max="13565" width="2.140625" style="110" customWidth="1"/>
    <col min="13566" max="13566" width="0" style="110" hidden="1" customWidth="1"/>
    <col min="13567" max="13567" width="3.5703125" style="110" bestFit="1" customWidth="1"/>
    <col min="13568" max="13568" width="6" style="110" customWidth="1"/>
    <col min="13569" max="13569" width="4.42578125" style="110" customWidth="1"/>
    <col min="13570" max="13570" width="16.42578125" style="110" customWidth="1"/>
    <col min="13571" max="13571" width="0.140625" style="110" customWidth="1"/>
    <col min="13572" max="13574" width="0" style="110" hidden="1" customWidth="1"/>
    <col min="13575" max="13575" width="12.85546875" style="110" customWidth="1"/>
    <col min="13576" max="13576" width="13.140625" style="110" customWidth="1"/>
    <col min="13577" max="13577" width="16" style="110" customWidth="1"/>
    <col min="13578" max="13578" width="0" style="110" hidden="1" customWidth="1"/>
    <col min="13579" max="13579" width="13.42578125" style="110" customWidth="1"/>
    <col min="13580" max="13580" width="12.7109375" style="110" customWidth="1"/>
    <col min="13581" max="13585" width="13.140625" style="110" customWidth="1"/>
    <col min="13586" max="13586" width="18.140625" style="110" customWidth="1"/>
    <col min="13587" max="13587" width="13.42578125" style="110" customWidth="1"/>
    <col min="13588" max="13588" width="13.140625" style="110" customWidth="1"/>
    <col min="13589" max="13820" width="9.140625" style="110"/>
    <col min="13821" max="13821" width="2.140625" style="110" customWidth="1"/>
    <col min="13822" max="13822" width="0" style="110" hidden="1" customWidth="1"/>
    <col min="13823" max="13823" width="3.5703125" style="110" bestFit="1" customWidth="1"/>
    <col min="13824" max="13824" width="6" style="110" customWidth="1"/>
    <col min="13825" max="13825" width="4.42578125" style="110" customWidth="1"/>
    <col min="13826" max="13826" width="16.42578125" style="110" customWidth="1"/>
    <col min="13827" max="13827" width="0.140625" style="110" customWidth="1"/>
    <col min="13828" max="13830" width="0" style="110" hidden="1" customWidth="1"/>
    <col min="13831" max="13831" width="12.85546875" style="110" customWidth="1"/>
    <col min="13832" max="13832" width="13.140625" style="110" customWidth="1"/>
    <col min="13833" max="13833" width="16" style="110" customWidth="1"/>
    <col min="13834" max="13834" width="0" style="110" hidden="1" customWidth="1"/>
    <col min="13835" max="13835" width="13.42578125" style="110" customWidth="1"/>
    <col min="13836" max="13836" width="12.7109375" style="110" customWidth="1"/>
    <col min="13837" max="13841" width="13.140625" style="110" customWidth="1"/>
    <col min="13842" max="13842" width="18.140625" style="110" customWidth="1"/>
    <col min="13843" max="13843" width="13.42578125" style="110" customWidth="1"/>
    <col min="13844" max="13844" width="13.140625" style="110" customWidth="1"/>
    <col min="13845" max="14076" width="9.140625" style="110"/>
    <col min="14077" max="14077" width="2.140625" style="110" customWidth="1"/>
    <col min="14078" max="14078" width="0" style="110" hidden="1" customWidth="1"/>
    <col min="14079" max="14079" width="3.5703125" style="110" bestFit="1" customWidth="1"/>
    <col min="14080" max="14080" width="6" style="110" customWidth="1"/>
    <col min="14081" max="14081" width="4.42578125" style="110" customWidth="1"/>
    <col min="14082" max="14082" width="16.42578125" style="110" customWidth="1"/>
    <col min="14083" max="14083" width="0.140625" style="110" customWidth="1"/>
    <col min="14084" max="14086" width="0" style="110" hidden="1" customWidth="1"/>
    <col min="14087" max="14087" width="12.85546875" style="110" customWidth="1"/>
    <col min="14088" max="14088" width="13.140625" style="110" customWidth="1"/>
    <col min="14089" max="14089" width="16" style="110" customWidth="1"/>
    <col min="14090" max="14090" width="0" style="110" hidden="1" customWidth="1"/>
    <col min="14091" max="14091" width="13.42578125" style="110" customWidth="1"/>
    <col min="14092" max="14092" width="12.7109375" style="110" customWidth="1"/>
    <col min="14093" max="14097" width="13.140625" style="110" customWidth="1"/>
    <col min="14098" max="14098" width="18.140625" style="110" customWidth="1"/>
    <col min="14099" max="14099" width="13.42578125" style="110" customWidth="1"/>
    <col min="14100" max="14100" width="13.140625" style="110" customWidth="1"/>
    <col min="14101" max="14332" width="9.140625" style="110"/>
    <col min="14333" max="14333" width="2.140625" style="110" customWidth="1"/>
    <col min="14334" max="14334" width="0" style="110" hidden="1" customWidth="1"/>
    <col min="14335" max="14335" width="3.5703125" style="110" bestFit="1" customWidth="1"/>
    <col min="14336" max="14336" width="6" style="110" customWidth="1"/>
    <col min="14337" max="14337" width="4.42578125" style="110" customWidth="1"/>
    <col min="14338" max="14338" width="16.42578125" style="110" customWidth="1"/>
    <col min="14339" max="14339" width="0.140625" style="110" customWidth="1"/>
    <col min="14340" max="14342" width="0" style="110" hidden="1" customWidth="1"/>
    <col min="14343" max="14343" width="12.85546875" style="110" customWidth="1"/>
    <col min="14344" max="14344" width="13.140625" style="110" customWidth="1"/>
    <col min="14345" max="14345" width="16" style="110" customWidth="1"/>
    <col min="14346" max="14346" width="0" style="110" hidden="1" customWidth="1"/>
    <col min="14347" max="14347" width="13.42578125" style="110" customWidth="1"/>
    <col min="14348" max="14348" width="12.7109375" style="110" customWidth="1"/>
    <col min="14349" max="14353" width="13.140625" style="110" customWidth="1"/>
    <col min="14354" max="14354" width="18.140625" style="110" customWidth="1"/>
    <col min="14355" max="14355" width="13.42578125" style="110" customWidth="1"/>
    <col min="14356" max="14356" width="13.140625" style="110" customWidth="1"/>
    <col min="14357" max="14588" width="9.140625" style="110"/>
    <col min="14589" max="14589" width="2.140625" style="110" customWidth="1"/>
    <col min="14590" max="14590" width="0" style="110" hidden="1" customWidth="1"/>
    <col min="14591" max="14591" width="3.5703125" style="110" bestFit="1" customWidth="1"/>
    <col min="14592" max="14592" width="6" style="110" customWidth="1"/>
    <col min="14593" max="14593" width="4.42578125" style="110" customWidth="1"/>
    <col min="14594" max="14594" width="16.42578125" style="110" customWidth="1"/>
    <col min="14595" max="14595" width="0.140625" style="110" customWidth="1"/>
    <col min="14596" max="14598" width="0" style="110" hidden="1" customWidth="1"/>
    <col min="14599" max="14599" width="12.85546875" style="110" customWidth="1"/>
    <col min="14600" max="14600" width="13.140625" style="110" customWidth="1"/>
    <col min="14601" max="14601" width="16" style="110" customWidth="1"/>
    <col min="14602" max="14602" width="0" style="110" hidden="1" customWidth="1"/>
    <col min="14603" max="14603" width="13.42578125" style="110" customWidth="1"/>
    <col min="14604" max="14604" width="12.7109375" style="110" customWidth="1"/>
    <col min="14605" max="14609" width="13.140625" style="110" customWidth="1"/>
    <col min="14610" max="14610" width="18.140625" style="110" customWidth="1"/>
    <col min="14611" max="14611" width="13.42578125" style="110" customWidth="1"/>
    <col min="14612" max="14612" width="13.140625" style="110" customWidth="1"/>
    <col min="14613" max="14844" width="9.140625" style="110"/>
    <col min="14845" max="14845" width="2.140625" style="110" customWidth="1"/>
    <col min="14846" max="14846" width="0" style="110" hidden="1" customWidth="1"/>
    <col min="14847" max="14847" width="3.5703125" style="110" bestFit="1" customWidth="1"/>
    <col min="14848" max="14848" width="6" style="110" customWidth="1"/>
    <col min="14849" max="14849" width="4.42578125" style="110" customWidth="1"/>
    <col min="14850" max="14850" width="16.42578125" style="110" customWidth="1"/>
    <col min="14851" max="14851" width="0.140625" style="110" customWidth="1"/>
    <col min="14852" max="14854" width="0" style="110" hidden="1" customWidth="1"/>
    <col min="14855" max="14855" width="12.85546875" style="110" customWidth="1"/>
    <col min="14856" max="14856" width="13.140625" style="110" customWidth="1"/>
    <col min="14857" max="14857" width="16" style="110" customWidth="1"/>
    <col min="14858" max="14858" width="0" style="110" hidden="1" customWidth="1"/>
    <col min="14859" max="14859" width="13.42578125" style="110" customWidth="1"/>
    <col min="14860" max="14860" width="12.7109375" style="110" customWidth="1"/>
    <col min="14861" max="14865" width="13.140625" style="110" customWidth="1"/>
    <col min="14866" max="14866" width="18.140625" style="110" customWidth="1"/>
    <col min="14867" max="14867" width="13.42578125" style="110" customWidth="1"/>
    <col min="14868" max="14868" width="13.140625" style="110" customWidth="1"/>
    <col min="14869" max="15100" width="9.140625" style="110"/>
    <col min="15101" max="15101" width="2.140625" style="110" customWidth="1"/>
    <col min="15102" max="15102" width="0" style="110" hidden="1" customWidth="1"/>
    <col min="15103" max="15103" width="3.5703125" style="110" bestFit="1" customWidth="1"/>
    <col min="15104" max="15104" width="6" style="110" customWidth="1"/>
    <col min="15105" max="15105" width="4.42578125" style="110" customWidth="1"/>
    <col min="15106" max="15106" width="16.42578125" style="110" customWidth="1"/>
    <col min="15107" max="15107" width="0.140625" style="110" customWidth="1"/>
    <col min="15108" max="15110" width="0" style="110" hidden="1" customWidth="1"/>
    <col min="15111" max="15111" width="12.85546875" style="110" customWidth="1"/>
    <col min="15112" max="15112" width="13.140625" style="110" customWidth="1"/>
    <col min="15113" max="15113" width="16" style="110" customWidth="1"/>
    <col min="15114" max="15114" width="0" style="110" hidden="1" customWidth="1"/>
    <col min="15115" max="15115" width="13.42578125" style="110" customWidth="1"/>
    <col min="15116" max="15116" width="12.7109375" style="110" customWidth="1"/>
    <col min="15117" max="15121" width="13.140625" style="110" customWidth="1"/>
    <col min="15122" max="15122" width="18.140625" style="110" customWidth="1"/>
    <col min="15123" max="15123" width="13.42578125" style="110" customWidth="1"/>
    <col min="15124" max="15124" width="13.140625" style="110" customWidth="1"/>
    <col min="15125" max="15356" width="9.140625" style="110"/>
    <col min="15357" max="15357" width="2.140625" style="110" customWidth="1"/>
    <col min="15358" max="15358" width="0" style="110" hidden="1" customWidth="1"/>
    <col min="15359" max="15359" width="3.5703125" style="110" bestFit="1" customWidth="1"/>
    <col min="15360" max="15360" width="6" style="110" customWidth="1"/>
    <col min="15361" max="15361" width="4.42578125" style="110" customWidth="1"/>
    <col min="15362" max="15362" width="16.42578125" style="110" customWidth="1"/>
    <col min="15363" max="15363" width="0.140625" style="110" customWidth="1"/>
    <col min="15364" max="15366" width="0" style="110" hidden="1" customWidth="1"/>
    <col min="15367" max="15367" width="12.85546875" style="110" customWidth="1"/>
    <col min="15368" max="15368" width="13.140625" style="110" customWidth="1"/>
    <col min="15369" max="15369" width="16" style="110" customWidth="1"/>
    <col min="15370" max="15370" width="0" style="110" hidden="1" customWidth="1"/>
    <col min="15371" max="15371" width="13.42578125" style="110" customWidth="1"/>
    <col min="15372" max="15372" width="12.7109375" style="110" customWidth="1"/>
    <col min="15373" max="15377" width="13.140625" style="110" customWidth="1"/>
    <col min="15378" max="15378" width="18.140625" style="110" customWidth="1"/>
    <col min="15379" max="15379" width="13.42578125" style="110" customWidth="1"/>
    <col min="15380" max="15380" width="13.140625" style="110" customWidth="1"/>
    <col min="15381" max="15612" width="9.140625" style="110"/>
    <col min="15613" max="15613" width="2.140625" style="110" customWidth="1"/>
    <col min="15614" max="15614" width="0" style="110" hidden="1" customWidth="1"/>
    <col min="15615" max="15615" width="3.5703125" style="110" bestFit="1" customWidth="1"/>
    <col min="15616" max="15616" width="6" style="110" customWidth="1"/>
    <col min="15617" max="15617" width="4.42578125" style="110" customWidth="1"/>
    <col min="15618" max="15618" width="16.42578125" style="110" customWidth="1"/>
    <col min="15619" max="15619" width="0.140625" style="110" customWidth="1"/>
    <col min="15620" max="15622" width="0" style="110" hidden="1" customWidth="1"/>
    <col min="15623" max="15623" width="12.85546875" style="110" customWidth="1"/>
    <col min="15624" max="15624" width="13.140625" style="110" customWidth="1"/>
    <col min="15625" max="15625" width="16" style="110" customWidth="1"/>
    <col min="15626" max="15626" width="0" style="110" hidden="1" customWidth="1"/>
    <col min="15627" max="15627" width="13.42578125" style="110" customWidth="1"/>
    <col min="15628" max="15628" width="12.7109375" style="110" customWidth="1"/>
    <col min="15629" max="15633" width="13.140625" style="110" customWidth="1"/>
    <col min="15634" max="15634" width="18.140625" style="110" customWidth="1"/>
    <col min="15635" max="15635" width="13.42578125" style="110" customWidth="1"/>
    <col min="15636" max="15636" width="13.140625" style="110" customWidth="1"/>
    <col min="15637" max="15868" width="9.140625" style="110"/>
    <col min="15869" max="15869" width="2.140625" style="110" customWidth="1"/>
    <col min="15870" max="15870" width="0" style="110" hidden="1" customWidth="1"/>
    <col min="15871" max="15871" width="3.5703125" style="110" bestFit="1" customWidth="1"/>
    <col min="15872" max="15872" width="6" style="110" customWidth="1"/>
    <col min="15873" max="15873" width="4.42578125" style="110" customWidth="1"/>
    <col min="15874" max="15874" width="16.42578125" style="110" customWidth="1"/>
    <col min="15875" max="15875" width="0.140625" style="110" customWidth="1"/>
    <col min="15876" max="15878" width="0" style="110" hidden="1" customWidth="1"/>
    <col min="15879" max="15879" width="12.85546875" style="110" customWidth="1"/>
    <col min="15880" max="15880" width="13.140625" style="110" customWidth="1"/>
    <col min="15881" max="15881" width="16" style="110" customWidth="1"/>
    <col min="15882" max="15882" width="0" style="110" hidden="1" customWidth="1"/>
    <col min="15883" max="15883" width="13.42578125" style="110" customWidth="1"/>
    <col min="15884" max="15884" width="12.7109375" style="110" customWidth="1"/>
    <col min="15885" max="15889" width="13.140625" style="110" customWidth="1"/>
    <col min="15890" max="15890" width="18.140625" style="110" customWidth="1"/>
    <col min="15891" max="15891" width="13.42578125" style="110" customWidth="1"/>
    <col min="15892" max="15892" width="13.140625" style="110" customWidth="1"/>
    <col min="15893" max="16124" width="9.140625" style="110"/>
    <col min="16125" max="16125" width="2.140625" style="110" customWidth="1"/>
    <col min="16126" max="16126" width="0" style="110" hidden="1" customWidth="1"/>
    <col min="16127" max="16127" width="3.5703125" style="110" bestFit="1" customWidth="1"/>
    <col min="16128" max="16128" width="6" style="110" customWidth="1"/>
    <col min="16129" max="16129" width="4.42578125" style="110" customWidth="1"/>
    <col min="16130" max="16130" width="16.42578125" style="110" customWidth="1"/>
    <col min="16131" max="16131" width="0.140625" style="110" customWidth="1"/>
    <col min="16132" max="16134" width="0" style="110" hidden="1" customWidth="1"/>
    <col min="16135" max="16135" width="12.85546875" style="110" customWidth="1"/>
    <col min="16136" max="16136" width="13.140625" style="110" customWidth="1"/>
    <col min="16137" max="16137" width="16" style="110" customWidth="1"/>
    <col min="16138" max="16138" width="0" style="110" hidden="1" customWidth="1"/>
    <col min="16139" max="16139" width="13.42578125" style="110" customWidth="1"/>
    <col min="16140" max="16140" width="12.7109375" style="110" customWidth="1"/>
    <col min="16141" max="16145" width="13.140625" style="110" customWidth="1"/>
    <col min="16146" max="16146" width="18.140625" style="110" customWidth="1"/>
    <col min="16147" max="16147" width="13.42578125" style="110" customWidth="1"/>
    <col min="16148" max="16148" width="13.140625" style="110" customWidth="1"/>
    <col min="16149" max="16384" width="9.140625" style="110"/>
  </cols>
  <sheetData>
    <row r="1" spans="1:23" ht="15">
      <c r="A1" s="341" t="s">
        <v>223</v>
      </c>
      <c r="B1" s="341"/>
      <c r="C1" s="341"/>
      <c r="D1" s="341"/>
      <c r="E1" s="341"/>
      <c r="F1" s="341"/>
      <c r="G1" s="341"/>
      <c r="H1" s="341"/>
      <c r="I1" s="341"/>
      <c r="J1" s="341"/>
      <c r="K1" s="341"/>
      <c r="L1" s="341"/>
      <c r="M1" s="341"/>
      <c r="N1" s="341"/>
      <c r="O1" s="341"/>
      <c r="P1" s="341"/>
      <c r="Q1" s="341"/>
      <c r="R1" s="341"/>
      <c r="S1" s="341"/>
      <c r="T1" s="341"/>
    </row>
    <row r="2" spans="1:23" ht="15">
      <c r="A2" s="341" t="s">
        <v>612</v>
      </c>
      <c r="B2" s="341"/>
      <c r="C2" s="341"/>
      <c r="D2" s="341"/>
      <c r="E2" s="341"/>
      <c r="F2" s="341"/>
      <c r="G2" s="341"/>
      <c r="H2" s="341"/>
      <c r="I2" s="341"/>
      <c r="J2" s="341"/>
      <c r="K2" s="341"/>
      <c r="L2" s="341"/>
      <c r="M2" s="341"/>
      <c r="N2" s="341"/>
      <c r="O2" s="341"/>
      <c r="P2" s="341"/>
      <c r="Q2" s="341"/>
      <c r="R2" s="341"/>
      <c r="S2" s="341"/>
      <c r="T2" s="341"/>
    </row>
    <row r="3" spans="1:23" ht="13.5" thickBot="1">
      <c r="H3" s="342"/>
      <c r="I3" s="342"/>
    </row>
    <row r="4" spans="1:23" s="136" customFormat="1" ht="67.5" customHeight="1" thickBot="1">
      <c r="A4" s="258" t="s">
        <v>0</v>
      </c>
      <c r="B4" s="135" t="s">
        <v>224</v>
      </c>
      <c r="C4" s="123"/>
      <c r="D4" s="123"/>
      <c r="E4" s="124"/>
      <c r="F4" s="116" t="s">
        <v>225</v>
      </c>
      <c r="G4" s="116" t="s">
        <v>226</v>
      </c>
      <c r="H4" s="116" t="s">
        <v>227</v>
      </c>
      <c r="I4" s="116" t="s">
        <v>613</v>
      </c>
      <c r="J4" s="116" t="s">
        <v>614</v>
      </c>
      <c r="K4" s="116" t="s">
        <v>508</v>
      </c>
      <c r="L4" s="116" t="s">
        <v>484</v>
      </c>
      <c r="M4" s="116" t="s">
        <v>485</v>
      </c>
      <c r="N4" s="116" t="s">
        <v>486</v>
      </c>
      <c r="O4" s="116" t="s">
        <v>509</v>
      </c>
      <c r="P4" s="116" t="s">
        <v>498</v>
      </c>
      <c r="Q4" s="116" t="s">
        <v>499</v>
      </c>
      <c r="R4" s="116" t="s">
        <v>500</v>
      </c>
      <c r="S4" s="116" t="s">
        <v>483</v>
      </c>
      <c r="T4" s="116" t="s">
        <v>3</v>
      </c>
    </row>
    <row r="5" spans="1:23" s="136" customFormat="1" ht="30.75" customHeight="1" thickBot="1">
      <c r="A5" s="125" t="s">
        <v>245</v>
      </c>
      <c r="B5" s="111" t="s">
        <v>246</v>
      </c>
      <c r="C5" s="126"/>
      <c r="D5" s="126"/>
      <c r="E5" s="127"/>
      <c r="F5" s="111" t="s">
        <v>228</v>
      </c>
      <c r="G5" s="111" t="s">
        <v>233</v>
      </c>
      <c r="H5" s="111" t="s">
        <v>247</v>
      </c>
      <c r="I5" s="111" t="s">
        <v>229</v>
      </c>
      <c r="J5" s="111" t="s">
        <v>692</v>
      </c>
      <c r="K5" s="111" t="s">
        <v>230</v>
      </c>
      <c r="L5" s="111" t="s">
        <v>231</v>
      </c>
      <c r="M5" s="111" t="s">
        <v>232</v>
      </c>
      <c r="N5" s="111" t="s">
        <v>618</v>
      </c>
      <c r="O5" s="111" t="s">
        <v>258</v>
      </c>
      <c r="P5" s="111" t="s">
        <v>623</v>
      </c>
      <c r="Q5" s="111" t="s">
        <v>624</v>
      </c>
      <c r="R5" s="111" t="s">
        <v>639</v>
      </c>
      <c r="S5" s="111" t="s">
        <v>230</v>
      </c>
      <c r="T5" s="111" t="s">
        <v>231</v>
      </c>
    </row>
    <row r="6" spans="1:23" s="136" customFormat="1" ht="34.5" customHeight="1">
      <c r="A6" s="128">
        <v>1</v>
      </c>
      <c r="B6" s="343" t="s">
        <v>248</v>
      </c>
      <c r="C6" s="343"/>
      <c r="D6" s="343"/>
      <c r="E6" s="343"/>
      <c r="F6" s="139">
        <f>ΠΙΝ1_ΑΔΙΑΘ.ΥΠΟΛΟΙΠΑ!E139</f>
        <v>19437889.289999999</v>
      </c>
      <c r="G6" s="139">
        <f>ΠΙΝ1_ΑΔΙΑΘ.ΥΠΟΛΟΙΠΑ!F139</f>
        <v>10873577.710000001</v>
      </c>
      <c r="H6" s="139">
        <f>ΠΙΝ1_ΑΔΙΑΘ.ΥΠΟΛΟΙΠΑ!G139</f>
        <v>19573895.27</v>
      </c>
      <c r="I6" s="139">
        <f>ΠΙΝ1_ΑΔΙΑΘ.ΥΠΟΛΟΙΠΑ!H139</f>
        <v>5644020</v>
      </c>
      <c r="J6" s="305">
        <f>H6-I6</f>
        <v>13929875.27</v>
      </c>
      <c r="K6" s="139">
        <v>240111.76</v>
      </c>
      <c r="L6" s="139">
        <v>527143.18999999994</v>
      </c>
      <c r="M6" s="139">
        <v>53306.62</v>
      </c>
      <c r="N6" s="139">
        <v>820561.57000000007</v>
      </c>
      <c r="O6" s="139">
        <v>1718380.79</v>
      </c>
      <c r="P6" s="139">
        <v>2088942.3599999999</v>
      </c>
      <c r="Q6" s="139">
        <v>7982343.6099999994</v>
      </c>
      <c r="R6" s="139">
        <v>11632809.66</v>
      </c>
      <c r="S6" s="293">
        <f>ΠΙΝ1_ΑΔΙΑΘ.ΥΠΟΛΟΙΠΑ!R139</f>
        <v>8223362.3299999991</v>
      </c>
      <c r="T6" s="143" t="s">
        <v>625</v>
      </c>
    </row>
    <row r="7" spans="1:23" s="136" customFormat="1" ht="52.5" customHeight="1">
      <c r="A7" s="129">
        <v>2</v>
      </c>
      <c r="B7" s="291" t="s">
        <v>616</v>
      </c>
      <c r="C7" s="113"/>
      <c r="D7" s="113"/>
      <c r="E7" s="113"/>
      <c r="F7" s="112">
        <f>'ΠΙΝ 2 ΣΑΕΠ_067 &amp; 0672'!E97</f>
        <v>22751562.950000003</v>
      </c>
      <c r="G7" s="112">
        <f>'ΠΙΝ 2 ΣΑΕΠ_067 &amp; 0672'!F97</f>
        <v>12768804.08</v>
      </c>
      <c r="H7" s="112">
        <f>'ΠΙΝ 2 ΣΑΕΠ_067 &amp; 0672'!G97</f>
        <v>22951562.949999999</v>
      </c>
      <c r="I7" s="112">
        <f>'ΠΙΝ 2 ΣΑΕΠ_067 &amp; 0672'!H97</f>
        <v>2217649.65</v>
      </c>
      <c r="J7" s="112">
        <f t="shared" ref="J7" si="0">H7-I7</f>
        <v>20733913.300000001</v>
      </c>
      <c r="K7" s="112">
        <v>328785.95</v>
      </c>
      <c r="L7" s="112">
        <v>34985.4</v>
      </c>
      <c r="M7" s="112">
        <v>10729.58</v>
      </c>
      <c r="N7" s="112">
        <v>374500.93</v>
      </c>
      <c r="O7" s="112">
        <v>674301.17009999999</v>
      </c>
      <c r="P7" s="112">
        <v>1048802.1000999999</v>
      </c>
      <c r="Q7" s="112">
        <v>3266451.7501000003</v>
      </c>
      <c r="R7" s="112">
        <v>19485111.199899998</v>
      </c>
      <c r="S7" s="112">
        <f>'ΠΙΝ 2 ΣΑΕΠ_067 &amp; 0672'!R97</f>
        <v>7842183.8399999999</v>
      </c>
      <c r="T7" s="144" t="s">
        <v>626</v>
      </c>
    </row>
    <row r="8" spans="1:23" s="136" customFormat="1" ht="80.25" customHeight="1">
      <c r="A8" s="129">
        <v>3</v>
      </c>
      <c r="B8" s="291" t="s">
        <v>617</v>
      </c>
      <c r="C8" s="113"/>
      <c r="D8" s="113"/>
      <c r="E8" s="113"/>
      <c r="F8" s="112">
        <f>'ΠΙΝ 3 ΣΑΕΠ 0678 &amp; ΣΑΝΑ 0288'!E9</f>
        <v>10099959.539999999</v>
      </c>
      <c r="G8" s="112">
        <f>'ΠΙΝ 3 ΣΑΕΠ 0678 &amp; ΣΑΝΑ 0288'!F9</f>
        <v>10021675.959999999</v>
      </c>
      <c r="H8" s="112">
        <f>'ΠΙΝ 3 ΣΑΕΠ 0678 &amp; ΣΑΝΑ 0288'!G9</f>
        <v>10099959.539999999</v>
      </c>
      <c r="I8" s="112">
        <f>'ΠΙΝ 3 ΣΑΕΠ 0678 &amp; ΣΑΝΑ 0288'!H9</f>
        <v>8319637.6900000004</v>
      </c>
      <c r="J8" s="306">
        <f>'ΠΙΝ 3 ΣΑΕΠ 0678 &amp; ΣΑΝΑ 0288'!I9</f>
        <v>1780321.85</v>
      </c>
      <c r="K8" s="112">
        <v>192199.71000000002</v>
      </c>
      <c r="L8" s="112">
        <v>37950.31</v>
      </c>
      <c r="M8" s="112">
        <v>0</v>
      </c>
      <c r="N8" s="112">
        <v>230150.02000000002</v>
      </c>
      <c r="O8" s="112">
        <v>5790.79</v>
      </c>
      <c r="P8" s="112">
        <v>235940.81</v>
      </c>
      <c r="Q8" s="112">
        <v>8555578.5</v>
      </c>
      <c r="R8" s="112">
        <v>3901181.04</v>
      </c>
      <c r="S8" s="112">
        <f>'ΠΙΝ 3 ΣΑΕΠ 0678 &amp; ΣΑΝΑ 0288'!R9</f>
        <v>0</v>
      </c>
      <c r="T8" s="144" t="s">
        <v>626</v>
      </c>
    </row>
    <row r="9" spans="1:23" s="136" customFormat="1" ht="15.75" customHeight="1" thickBot="1">
      <c r="A9" s="339" t="s">
        <v>251</v>
      </c>
      <c r="B9" s="340"/>
      <c r="C9" s="130"/>
      <c r="D9" s="130"/>
      <c r="E9" s="130"/>
      <c r="F9" s="131">
        <f>SUM(F6:F8)</f>
        <v>52289411.780000001</v>
      </c>
      <c r="G9" s="131">
        <f t="shared" ref="G9:S9" si="1">SUM(G6:G8)</f>
        <v>33664057.75</v>
      </c>
      <c r="H9" s="131">
        <f t="shared" si="1"/>
        <v>52625417.759999998</v>
      </c>
      <c r="I9" s="131">
        <f t="shared" si="1"/>
        <v>16181307.34</v>
      </c>
      <c r="J9" s="131">
        <f t="shared" si="1"/>
        <v>36444110.420000002</v>
      </c>
      <c r="K9" s="131">
        <f t="shared" si="1"/>
        <v>761097.41999999993</v>
      </c>
      <c r="L9" s="131">
        <f t="shared" si="1"/>
        <v>600078.89999999991</v>
      </c>
      <c r="M9" s="131">
        <f t="shared" si="1"/>
        <v>64036.200000000004</v>
      </c>
      <c r="N9" s="131">
        <f t="shared" si="1"/>
        <v>1425212.52</v>
      </c>
      <c r="O9" s="131">
        <f t="shared" si="1"/>
        <v>2398472.7500999998</v>
      </c>
      <c r="P9" s="131">
        <f t="shared" si="1"/>
        <v>3373685.2700999998</v>
      </c>
      <c r="Q9" s="131">
        <f t="shared" si="1"/>
        <v>19804373.860100001</v>
      </c>
      <c r="R9" s="131">
        <f t="shared" si="1"/>
        <v>35019101.899899997</v>
      </c>
      <c r="S9" s="131">
        <f t="shared" si="1"/>
        <v>16065546.169999998</v>
      </c>
      <c r="T9" s="145"/>
    </row>
    <row r="10" spans="1:23" s="136" customFormat="1" ht="11.25" thickBot="1">
      <c r="A10" s="114"/>
      <c r="B10" s="114"/>
      <c r="C10" s="114"/>
      <c r="D10" s="114"/>
      <c r="E10" s="114"/>
      <c r="F10" s="114"/>
      <c r="G10" s="114"/>
      <c r="H10" s="114"/>
      <c r="I10" s="114"/>
      <c r="J10" s="114"/>
      <c r="K10" s="114"/>
      <c r="L10" s="137"/>
      <c r="M10" s="137"/>
      <c r="N10" s="137"/>
      <c r="O10" s="137"/>
      <c r="P10" s="137"/>
      <c r="Q10" s="137"/>
      <c r="R10" s="137"/>
      <c r="S10" s="137"/>
      <c r="T10" s="137"/>
    </row>
    <row r="11" spans="1:23" s="136" customFormat="1" ht="64.5" customHeight="1">
      <c r="A11" s="115">
        <v>4</v>
      </c>
      <c r="B11" s="146" t="s">
        <v>255</v>
      </c>
      <c r="C11" s="138"/>
      <c r="D11" s="138"/>
      <c r="E11" s="138"/>
      <c r="F11" s="139">
        <f>'ΠΙΝ 4 ΥΠΟΛΟΓΟΣ ΠΤΑ'!F34</f>
        <v>34006552.810000002</v>
      </c>
      <c r="G11" s="139">
        <f>'ΠΙΝ 4 ΥΠΟΛΟΓΟΣ ΠΤΑ'!G34</f>
        <v>25064888.030000001</v>
      </c>
      <c r="H11" s="139">
        <f>'ΠΙΝ 4 ΥΠΟΛΟΓΟΣ ΠΤΑ'!F34</f>
        <v>34006552.810000002</v>
      </c>
      <c r="I11" s="139">
        <f>'ΠΙΝ 4 ΥΠΟΛΟΓΟΣ ΠΤΑ'!H34</f>
        <v>20245389.479999997</v>
      </c>
      <c r="J11" s="139">
        <f>'ΠΙΝ 4 ΥΠΟΛΟΓΟΣ ΠΤΑ'!I34</f>
        <v>13761163.33</v>
      </c>
      <c r="K11" s="139">
        <v>604080.31000000006</v>
      </c>
      <c r="L11" s="139">
        <v>0</v>
      </c>
      <c r="M11" s="139">
        <v>0</v>
      </c>
      <c r="N11" s="139">
        <v>604080.31000000006</v>
      </c>
      <c r="O11" s="139">
        <v>2418927.73</v>
      </c>
      <c r="P11" s="139">
        <v>3023008.04</v>
      </c>
      <c r="Q11" s="139">
        <v>23268397.520000007</v>
      </c>
      <c r="R11" s="139">
        <v>8381355.2899999991</v>
      </c>
      <c r="S11" s="139">
        <f>'ΠΙΝ 4 ΥΠΟΛΟΓΟΣ ΠΤΑ'!R34</f>
        <v>2506248.7999999998</v>
      </c>
      <c r="T11" s="308" t="s">
        <v>626</v>
      </c>
      <c r="W11" s="307"/>
    </row>
    <row r="12" spans="1:23" s="136" customFormat="1" ht="15.75" customHeight="1" thickBot="1">
      <c r="A12" s="339" t="s">
        <v>252</v>
      </c>
      <c r="B12" s="340"/>
      <c r="C12" s="130"/>
      <c r="D12" s="130"/>
      <c r="E12" s="130"/>
      <c r="F12" s="131">
        <f>SUM(F11)</f>
        <v>34006552.810000002</v>
      </c>
      <c r="G12" s="131">
        <f t="shared" ref="G12:S12" si="2">SUM(G11)</f>
        <v>25064888.030000001</v>
      </c>
      <c r="H12" s="131">
        <f t="shared" si="2"/>
        <v>34006552.810000002</v>
      </c>
      <c r="I12" s="131">
        <f t="shared" si="2"/>
        <v>20245389.479999997</v>
      </c>
      <c r="J12" s="131">
        <f t="shared" si="2"/>
        <v>13761163.33</v>
      </c>
      <c r="K12" s="131">
        <f t="shared" si="2"/>
        <v>604080.31000000006</v>
      </c>
      <c r="L12" s="131">
        <f t="shared" si="2"/>
        <v>0</v>
      </c>
      <c r="M12" s="131">
        <f t="shared" si="2"/>
        <v>0</v>
      </c>
      <c r="N12" s="131">
        <f t="shared" si="2"/>
        <v>604080.31000000006</v>
      </c>
      <c r="O12" s="131">
        <f t="shared" si="2"/>
        <v>2418927.73</v>
      </c>
      <c r="P12" s="131">
        <f t="shared" si="2"/>
        <v>3023008.04</v>
      </c>
      <c r="Q12" s="131">
        <f t="shared" si="2"/>
        <v>23268397.520000007</v>
      </c>
      <c r="R12" s="131">
        <f t="shared" si="2"/>
        <v>8381355.2899999991</v>
      </c>
      <c r="S12" s="131">
        <f t="shared" si="2"/>
        <v>2506248.7999999998</v>
      </c>
      <c r="T12" s="145"/>
    </row>
    <row r="13" spans="1:23" s="136" customFormat="1" ht="11.25" thickBot="1">
      <c r="A13" s="114"/>
      <c r="B13" s="114"/>
      <c r="C13" s="114"/>
      <c r="D13" s="114"/>
      <c r="E13" s="114"/>
      <c r="F13" s="114"/>
      <c r="G13" s="114"/>
      <c r="H13" s="114"/>
      <c r="I13" s="114"/>
      <c r="J13" s="114"/>
      <c r="K13" s="114"/>
      <c r="L13" s="137"/>
      <c r="M13" s="137"/>
      <c r="N13" s="137"/>
      <c r="O13" s="137"/>
      <c r="P13" s="137"/>
      <c r="Q13" s="137"/>
      <c r="R13" s="137"/>
      <c r="S13" s="137"/>
      <c r="T13" s="137"/>
    </row>
    <row r="14" spans="1:23" s="136" customFormat="1" ht="49.5" customHeight="1" thickBot="1">
      <c r="A14" s="140">
        <v>5</v>
      </c>
      <c r="B14" s="141" t="s">
        <v>256</v>
      </c>
      <c r="C14" s="141"/>
      <c r="D14" s="141"/>
      <c r="E14" s="141"/>
      <c r="F14" s="142">
        <f>'ΠΙΝ 5 ΧΡΗΜΑΤΟΔΟΤΗΣΗ ΤΡΙΤΟΥΣ'!D16</f>
        <v>2188065.25</v>
      </c>
      <c r="G14" s="142">
        <f>'ΠΙΝ 5 ΧΡΗΜΑΤΟΔΟΤΗΣΗ ΤΡΙΤΟΥΣ'!E16</f>
        <v>1825408.9599999997</v>
      </c>
      <c r="H14" s="142">
        <f>'ΠΙΝ 5 ΧΡΗΜΑΤΟΔΟΤΗΣΗ ΤΡΙΤΟΥΣ'!F16</f>
        <v>2664666.86</v>
      </c>
      <c r="I14" s="142">
        <f>'ΠΙΝ 5 ΧΡΗΜΑΤΟΔΟΤΗΣΗ ΤΡΙΤΟΥΣ'!G16</f>
        <v>675882.24</v>
      </c>
      <c r="J14" s="142">
        <f>'ΠΙΝ 5 ΧΡΗΜΑΤΟΔΟΤΗΣΗ ΤΡΙΤΟΥΣ'!H16</f>
        <v>1988784.6199999999</v>
      </c>
      <c r="K14" s="142">
        <v>0</v>
      </c>
      <c r="L14" s="142">
        <v>0</v>
      </c>
      <c r="M14" s="142">
        <v>0</v>
      </c>
      <c r="N14" s="142">
        <v>0</v>
      </c>
      <c r="O14" s="142">
        <v>79611.38</v>
      </c>
      <c r="P14" s="142">
        <v>79611.38</v>
      </c>
      <c r="Q14" s="142">
        <v>755493.62</v>
      </c>
      <c r="R14" s="142">
        <v>1432571.6300000001</v>
      </c>
      <c r="S14" s="142">
        <f>'ΠΙΝ 5 ΧΡΗΜΑΤΟΔΟΤΗΣΗ ΤΡΙΤΟΥΣ'!Q16</f>
        <v>1015734.4400000001</v>
      </c>
      <c r="T14" s="310" t="s">
        <v>627</v>
      </c>
      <c r="V14" s="307"/>
    </row>
    <row r="15" spans="1:23" s="136" customFormat="1" ht="17.25" customHeight="1" thickBot="1">
      <c r="A15" s="339" t="s">
        <v>253</v>
      </c>
      <c r="B15" s="340"/>
      <c r="C15" s="130"/>
      <c r="D15" s="130"/>
      <c r="E15" s="130"/>
      <c r="F15" s="131">
        <f>SUM(F14)</f>
        <v>2188065.25</v>
      </c>
      <c r="G15" s="131">
        <f t="shared" ref="G15:S15" si="3">SUM(G14)</f>
        <v>1825408.9599999997</v>
      </c>
      <c r="H15" s="131">
        <f t="shared" si="3"/>
        <v>2664666.86</v>
      </c>
      <c r="I15" s="131">
        <f t="shared" si="3"/>
        <v>675882.24</v>
      </c>
      <c r="J15" s="131">
        <f t="shared" si="3"/>
        <v>1988784.6199999999</v>
      </c>
      <c r="K15" s="131">
        <f t="shared" si="3"/>
        <v>0</v>
      </c>
      <c r="L15" s="131">
        <f t="shared" si="3"/>
        <v>0</v>
      </c>
      <c r="M15" s="131">
        <f t="shared" si="3"/>
        <v>0</v>
      </c>
      <c r="N15" s="131">
        <f t="shared" si="3"/>
        <v>0</v>
      </c>
      <c r="O15" s="131">
        <f t="shared" si="3"/>
        <v>79611.38</v>
      </c>
      <c r="P15" s="131">
        <f t="shared" si="3"/>
        <v>79611.38</v>
      </c>
      <c r="Q15" s="131">
        <f t="shared" si="3"/>
        <v>755493.62</v>
      </c>
      <c r="R15" s="131">
        <f t="shared" si="3"/>
        <v>1432571.6300000001</v>
      </c>
      <c r="S15" s="131">
        <f t="shared" si="3"/>
        <v>1015734.4400000001</v>
      </c>
      <c r="T15" s="309"/>
    </row>
    <row r="16" spans="1:23" s="136" customFormat="1" ht="20.25" customHeight="1" thickBot="1">
      <c r="A16" s="339" t="s">
        <v>254</v>
      </c>
      <c r="B16" s="340"/>
      <c r="C16" s="130"/>
      <c r="D16" s="130"/>
      <c r="E16" s="130"/>
      <c r="F16" s="131">
        <f>F9+F12+F15</f>
        <v>88484029.840000004</v>
      </c>
      <c r="G16" s="131">
        <f t="shared" ref="G16:S16" si="4">G9+G12+G15</f>
        <v>60554354.740000002</v>
      </c>
      <c r="H16" s="131">
        <f t="shared" si="4"/>
        <v>89296637.429999992</v>
      </c>
      <c r="I16" s="131">
        <f t="shared" si="4"/>
        <v>37102579.059999995</v>
      </c>
      <c r="J16" s="131">
        <f t="shared" si="4"/>
        <v>52194058.369999997</v>
      </c>
      <c r="K16" s="131">
        <f t="shared" si="4"/>
        <v>1365177.73</v>
      </c>
      <c r="L16" s="131">
        <f t="shared" si="4"/>
        <v>600078.89999999991</v>
      </c>
      <c r="M16" s="131">
        <f t="shared" si="4"/>
        <v>64036.200000000004</v>
      </c>
      <c r="N16" s="131">
        <f t="shared" si="4"/>
        <v>2029292.83</v>
      </c>
      <c r="O16" s="131">
        <f t="shared" si="4"/>
        <v>4897011.8601000002</v>
      </c>
      <c r="P16" s="131">
        <f t="shared" si="4"/>
        <v>6476304.6901000002</v>
      </c>
      <c r="Q16" s="131">
        <f t="shared" si="4"/>
        <v>43828265.000100009</v>
      </c>
      <c r="R16" s="131">
        <f t="shared" si="4"/>
        <v>44833028.819899999</v>
      </c>
      <c r="S16" s="131">
        <f t="shared" si="4"/>
        <v>19587529.41</v>
      </c>
      <c r="T16" s="145"/>
    </row>
  </sheetData>
  <mergeCells count="8">
    <mergeCell ref="A9:B9"/>
    <mergeCell ref="A12:B12"/>
    <mergeCell ref="A15:B15"/>
    <mergeCell ref="A16:B16"/>
    <mergeCell ref="A1:T1"/>
    <mergeCell ref="A2:T2"/>
    <mergeCell ref="H3:I3"/>
    <mergeCell ref="B6:E6"/>
  </mergeCells>
  <pageMargins left="0.70866141732283472" right="0.70866141732283472" top="0.78740157480314965" bottom="0.74803149606299213" header="0.31496062992125984" footer="0.31496062992125984"/>
  <pageSetup paperSize="9" scale="96" orientation="landscape" r:id="rId1"/>
  <headerFooter>
    <oddHeader>&amp;LΠΕΡΙΦΕΡΕΙΑ ΝΟΤΙΟΥ ΑΙΓΑΙΟΥ
ΓΕΝΙΚΗ Δ/ΝΣΗ ΑΠΠΥ
Δ/ΝΣΗ ΑΝΑΠΤΥΞΙΑΚΟΥ ΠΡΟΓΡΑΜΜΑΤΙΣΜΟΥ (ΔΙΑΠ)</oddHeader>
  </headerFooter>
</worksheet>
</file>

<file path=xl/worksheets/sheet8.xml><?xml version="1.0" encoding="utf-8"?>
<worksheet xmlns="http://schemas.openxmlformats.org/spreadsheetml/2006/main" xmlns:r="http://schemas.openxmlformats.org/officeDocument/2006/relationships">
  <dimension ref="A1:T18"/>
  <sheetViews>
    <sheetView workbookViewId="0">
      <selection activeCell="F16" sqref="F16:S16"/>
    </sheetView>
  </sheetViews>
  <sheetFormatPr defaultRowHeight="12.75"/>
  <cols>
    <col min="1" max="1" width="5.42578125" style="110" customWidth="1"/>
    <col min="2" max="2" width="24.42578125" style="110" customWidth="1"/>
    <col min="3" max="3" width="0.140625" style="110" hidden="1" customWidth="1"/>
    <col min="4" max="4" width="1.28515625" style="110" hidden="1" customWidth="1"/>
    <col min="5" max="5" width="0.85546875" style="110" hidden="1" customWidth="1"/>
    <col min="6" max="6" width="16.28515625" style="110" customWidth="1"/>
    <col min="7" max="7" width="15.5703125" style="110" customWidth="1"/>
    <col min="8" max="8" width="14.5703125" style="110" bestFit="1" customWidth="1"/>
    <col min="9" max="10" width="12.7109375" style="110" bestFit="1" customWidth="1"/>
    <col min="11" max="11" width="11.7109375" style="110" hidden="1" customWidth="1"/>
    <col min="12" max="12" width="11.28515625" style="110" hidden="1" customWidth="1"/>
    <col min="13" max="13" width="13.5703125" style="110" hidden="1" customWidth="1"/>
    <col min="14" max="14" width="14.5703125" style="110" hidden="1" customWidth="1"/>
    <col min="15" max="15" width="14.140625" style="110" hidden="1" customWidth="1"/>
    <col min="16" max="16" width="15" style="110" hidden="1" customWidth="1"/>
    <col min="17" max="17" width="13.7109375" style="110" hidden="1" customWidth="1"/>
    <col min="18" max="18" width="12.7109375" style="110" hidden="1" customWidth="1"/>
    <col min="19" max="19" width="14.28515625" style="110" bestFit="1" customWidth="1"/>
    <col min="20" max="20" width="18.85546875" style="110" customWidth="1"/>
    <col min="21" max="252" width="9.140625" style="110"/>
    <col min="253" max="253" width="2.140625" style="110" customWidth="1"/>
    <col min="254" max="254" width="0" style="110" hidden="1" customWidth="1"/>
    <col min="255" max="255" width="3.5703125" style="110" bestFit="1" customWidth="1"/>
    <col min="256" max="256" width="6" style="110" customWidth="1"/>
    <col min="257" max="257" width="4.42578125" style="110" customWidth="1"/>
    <col min="258" max="258" width="16.42578125" style="110" customWidth="1"/>
    <col min="259" max="259" width="0.140625" style="110" customWidth="1"/>
    <col min="260" max="262" width="0" style="110" hidden="1" customWidth="1"/>
    <col min="263" max="263" width="12.85546875" style="110" customWidth="1"/>
    <col min="264" max="264" width="13.140625" style="110" customWidth="1"/>
    <col min="265" max="265" width="16" style="110" customWidth="1"/>
    <col min="266" max="266" width="0" style="110" hidden="1" customWidth="1"/>
    <col min="267" max="267" width="13.42578125" style="110" customWidth="1"/>
    <col min="268" max="268" width="12.7109375" style="110" customWidth="1"/>
    <col min="269" max="273" width="13.140625" style="110" customWidth="1"/>
    <col min="274" max="274" width="18.140625" style="110" customWidth="1"/>
    <col min="275" max="275" width="13.42578125" style="110" customWidth="1"/>
    <col min="276" max="276" width="13.140625" style="110" customWidth="1"/>
    <col min="277" max="508" width="9.140625" style="110"/>
    <col min="509" max="509" width="2.140625" style="110" customWidth="1"/>
    <col min="510" max="510" width="0" style="110" hidden="1" customWidth="1"/>
    <col min="511" max="511" width="3.5703125" style="110" bestFit="1" customWidth="1"/>
    <col min="512" max="512" width="6" style="110" customWidth="1"/>
    <col min="513" max="513" width="4.42578125" style="110" customWidth="1"/>
    <col min="514" max="514" width="16.42578125" style="110" customWidth="1"/>
    <col min="515" max="515" width="0.140625" style="110" customWidth="1"/>
    <col min="516" max="518" width="0" style="110" hidden="1" customWidth="1"/>
    <col min="519" max="519" width="12.85546875" style="110" customWidth="1"/>
    <col min="520" max="520" width="13.140625" style="110" customWidth="1"/>
    <col min="521" max="521" width="16" style="110" customWidth="1"/>
    <col min="522" max="522" width="0" style="110" hidden="1" customWidth="1"/>
    <col min="523" max="523" width="13.42578125" style="110" customWidth="1"/>
    <col min="524" max="524" width="12.7109375" style="110" customWidth="1"/>
    <col min="525" max="529" width="13.140625" style="110" customWidth="1"/>
    <col min="530" max="530" width="18.140625" style="110" customWidth="1"/>
    <col min="531" max="531" width="13.42578125" style="110" customWidth="1"/>
    <col min="532" max="532" width="13.140625" style="110" customWidth="1"/>
    <col min="533" max="764" width="9.140625" style="110"/>
    <col min="765" max="765" width="2.140625" style="110" customWidth="1"/>
    <col min="766" max="766" width="0" style="110" hidden="1" customWidth="1"/>
    <col min="767" max="767" width="3.5703125" style="110" bestFit="1" customWidth="1"/>
    <col min="768" max="768" width="6" style="110" customWidth="1"/>
    <col min="769" max="769" width="4.42578125" style="110" customWidth="1"/>
    <col min="770" max="770" width="16.42578125" style="110" customWidth="1"/>
    <col min="771" max="771" width="0.140625" style="110" customWidth="1"/>
    <col min="772" max="774" width="0" style="110" hidden="1" customWidth="1"/>
    <col min="775" max="775" width="12.85546875" style="110" customWidth="1"/>
    <col min="776" max="776" width="13.140625" style="110" customWidth="1"/>
    <col min="777" max="777" width="16" style="110" customWidth="1"/>
    <col min="778" max="778" width="0" style="110" hidden="1" customWidth="1"/>
    <col min="779" max="779" width="13.42578125" style="110" customWidth="1"/>
    <col min="780" max="780" width="12.7109375" style="110" customWidth="1"/>
    <col min="781" max="785" width="13.140625" style="110" customWidth="1"/>
    <col min="786" max="786" width="18.140625" style="110" customWidth="1"/>
    <col min="787" max="787" width="13.42578125" style="110" customWidth="1"/>
    <col min="788" max="788" width="13.140625" style="110" customWidth="1"/>
    <col min="789" max="1020" width="9.140625" style="110"/>
    <col min="1021" max="1021" width="2.140625" style="110" customWidth="1"/>
    <col min="1022" max="1022" width="0" style="110" hidden="1" customWidth="1"/>
    <col min="1023" max="1023" width="3.5703125" style="110" bestFit="1" customWidth="1"/>
    <col min="1024" max="1024" width="6" style="110" customWidth="1"/>
    <col min="1025" max="1025" width="4.42578125" style="110" customWidth="1"/>
    <col min="1026" max="1026" width="16.42578125" style="110" customWidth="1"/>
    <col min="1027" max="1027" width="0.140625" style="110" customWidth="1"/>
    <col min="1028" max="1030" width="0" style="110" hidden="1" customWidth="1"/>
    <col min="1031" max="1031" width="12.85546875" style="110" customWidth="1"/>
    <col min="1032" max="1032" width="13.140625" style="110" customWidth="1"/>
    <col min="1033" max="1033" width="16" style="110" customWidth="1"/>
    <col min="1034" max="1034" width="0" style="110" hidden="1" customWidth="1"/>
    <col min="1035" max="1035" width="13.42578125" style="110" customWidth="1"/>
    <col min="1036" max="1036" width="12.7109375" style="110" customWidth="1"/>
    <col min="1037" max="1041" width="13.140625" style="110" customWidth="1"/>
    <col min="1042" max="1042" width="18.140625" style="110" customWidth="1"/>
    <col min="1043" max="1043" width="13.42578125" style="110" customWidth="1"/>
    <col min="1044" max="1044" width="13.140625" style="110" customWidth="1"/>
    <col min="1045" max="1276" width="9.140625" style="110"/>
    <col min="1277" max="1277" width="2.140625" style="110" customWidth="1"/>
    <col min="1278" max="1278" width="0" style="110" hidden="1" customWidth="1"/>
    <col min="1279" max="1279" width="3.5703125" style="110" bestFit="1" customWidth="1"/>
    <col min="1280" max="1280" width="6" style="110" customWidth="1"/>
    <col min="1281" max="1281" width="4.42578125" style="110" customWidth="1"/>
    <col min="1282" max="1282" width="16.42578125" style="110" customWidth="1"/>
    <col min="1283" max="1283" width="0.140625" style="110" customWidth="1"/>
    <col min="1284" max="1286" width="0" style="110" hidden="1" customWidth="1"/>
    <col min="1287" max="1287" width="12.85546875" style="110" customWidth="1"/>
    <col min="1288" max="1288" width="13.140625" style="110" customWidth="1"/>
    <col min="1289" max="1289" width="16" style="110" customWidth="1"/>
    <col min="1290" max="1290" width="0" style="110" hidden="1" customWidth="1"/>
    <col min="1291" max="1291" width="13.42578125" style="110" customWidth="1"/>
    <col min="1292" max="1292" width="12.7109375" style="110" customWidth="1"/>
    <col min="1293" max="1297" width="13.140625" style="110" customWidth="1"/>
    <col min="1298" max="1298" width="18.140625" style="110" customWidth="1"/>
    <col min="1299" max="1299" width="13.42578125" style="110" customWidth="1"/>
    <col min="1300" max="1300" width="13.140625" style="110" customWidth="1"/>
    <col min="1301" max="1532" width="9.140625" style="110"/>
    <col min="1533" max="1533" width="2.140625" style="110" customWidth="1"/>
    <col min="1534" max="1534" width="0" style="110" hidden="1" customWidth="1"/>
    <col min="1535" max="1535" width="3.5703125" style="110" bestFit="1" customWidth="1"/>
    <col min="1536" max="1536" width="6" style="110" customWidth="1"/>
    <col min="1537" max="1537" width="4.42578125" style="110" customWidth="1"/>
    <col min="1538" max="1538" width="16.42578125" style="110" customWidth="1"/>
    <col min="1539" max="1539" width="0.140625" style="110" customWidth="1"/>
    <col min="1540" max="1542" width="0" style="110" hidden="1" customWidth="1"/>
    <col min="1543" max="1543" width="12.85546875" style="110" customWidth="1"/>
    <col min="1544" max="1544" width="13.140625" style="110" customWidth="1"/>
    <col min="1545" max="1545" width="16" style="110" customWidth="1"/>
    <col min="1546" max="1546" width="0" style="110" hidden="1" customWidth="1"/>
    <col min="1547" max="1547" width="13.42578125" style="110" customWidth="1"/>
    <col min="1548" max="1548" width="12.7109375" style="110" customWidth="1"/>
    <col min="1549" max="1553" width="13.140625" style="110" customWidth="1"/>
    <col min="1554" max="1554" width="18.140625" style="110" customWidth="1"/>
    <col min="1555" max="1555" width="13.42578125" style="110" customWidth="1"/>
    <col min="1556" max="1556" width="13.140625" style="110" customWidth="1"/>
    <col min="1557" max="1788" width="9.140625" style="110"/>
    <col min="1789" max="1789" width="2.140625" style="110" customWidth="1"/>
    <col min="1790" max="1790" width="0" style="110" hidden="1" customWidth="1"/>
    <col min="1791" max="1791" width="3.5703125" style="110" bestFit="1" customWidth="1"/>
    <col min="1792" max="1792" width="6" style="110" customWidth="1"/>
    <col min="1793" max="1793" width="4.42578125" style="110" customWidth="1"/>
    <col min="1794" max="1794" width="16.42578125" style="110" customWidth="1"/>
    <col min="1795" max="1795" width="0.140625" style="110" customWidth="1"/>
    <col min="1796" max="1798" width="0" style="110" hidden="1" customWidth="1"/>
    <col min="1799" max="1799" width="12.85546875" style="110" customWidth="1"/>
    <col min="1800" max="1800" width="13.140625" style="110" customWidth="1"/>
    <col min="1801" max="1801" width="16" style="110" customWidth="1"/>
    <col min="1802" max="1802" width="0" style="110" hidden="1" customWidth="1"/>
    <col min="1803" max="1803" width="13.42578125" style="110" customWidth="1"/>
    <col min="1804" max="1804" width="12.7109375" style="110" customWidth="1"/>
    <col min="1805" max="1809" width="13.140625" style="110" customWidth="1"/>
    <col min="1810" max="1810" width="18.140625" style="110" customWidth="1"/>
    <col min="1811" max="1811" width="13.42578125" style="110" customWidth="1"/>
    <col min="1812" max="1812" width="13.140625" style="110" customWidth="1"/>
    <col min="1813" max="2044" width="9.140625" style="110"/>
    <col min="2045" max="2045" width="2.140625" style="110" customWidth="1"/>
    <col min="2046" max="2046" width="0" style="110" hidden="1" customWidth="1"/>
    <col min="2047" max="2047" width="3.5703125" style="110" bestFit="1" customWidth="1"/>
    <col min="2048" max="2048" width="6" style="110" customWidth="1"/>
    <col min="2049" max="2049" width="4.42578125" style="110" customWidth="1"/>
    <col min="2050" max="2050" width="16.42578125" style="110" customWidth="1"/>
    <col min="2051" max="2051" width="0.140625" style="110" customWidth="1"/>
    <col min="2052" max="2054" width="0" style="110" hidden="1" customWidth="1"/>
    <col min="2055" max="2055" width="12.85546875" style="110" customWidth="1"/>
    <col min="2056" max="2056" width="13.140625" style="110" customWidth="1"/>
    <col min="2057" max="2057" width="16" style="110" customWidth="1"/>
    <col min="2058" max="2058" width="0" style="110" hidden="1" customWidth="1"/>
    <col min="2059" max="2059" width="13.42578125" style="110" customWidth="1"/>
    <col min="2060" max="2060" width="12.7109375" style="110" customWidth="1"/>
    <col min="2061" max="2065" width="13.140625" style="110" customWidth="1"/>
    <col min="2066" max="2066" width="18.140625" style="110" customWidth="1"/>
    <col min="2067" max="2067" width="13.42578125" style="110" customWidth="1"/>
    <col min="2068" max="2068" width="13.140625" style="110" customWidth="1"/>
    <col min="2069" max="2300" width="9.140625" style="110"/>
    <col min="2301" max="2301" width="2.140625" style="110" customWidth="1"/>
    <col min="2302" max="2302" width="0" style="110" hidden="1" customWidth="1"/>
    <col min="2303" max="2303" width="3.5703125" style="110" bestFit="1" customWidth="1"/>
    <col min="2304" max="2304" width="6" style="110" customWidth="1"/>
    <col min="2305" max="2305" width="4.42578125" style="110" customWidth="1"/>
    <col min="2306" max="2306" width="16.42578125" style="110" customWidth="1"/>
    <col min="2307" max="2307" width="0.140625" style="110" customWidth="1"/>
    <col min="2308" max="2310" width="0" style="110" hidden="1" customWidth="1"/>
    <col min="2311" max="2311" width="12.85546875" style="110" customWidth="1"/>
    <col min="2312" max="2312" width="13.140625" style="110" customWidth="1"/>
    <col min="2313" max="2313" width="16" style="110" customWidth="1"/>
    <col min="2314" max="2314" width="0" style="110" hidden="1" customWidth="1"/>
    <col min="2315" max="2315" width="13.42578125" style="110" customWidth="1"/>
    <col min="2316" max="2316" width="12.7109375" style="110" customWidth="1"/>
    <col min="2317" max="2321" width="13.140625" style="110" customWidth="1"/>
    <col min="2322" max="2322" width="18.140625" style="110" customWidth="1"/>
    <col min="2323" max="2323" width="13.42578125" style="110" customWidth="1"/>
    <col min="2324" max="2324" width="13.140625" style="110" customWidth="1"/>
    <col min="2325" max="2556" width="9.140625" style="110"/>
    <col min="2557" max="2557" width="2.140625" style="110" customWidth="1"/>
    <col min="2558" max="2558" width="0" style="110" hidden="1" customWidth="1"/>
    <col min="2559" max="2559" width="3.5703125" style="110" bestFit="1" customWidth="1"/>
    <col min="2560" max="2560" width="6" style="110" customWidth="1"/>
    <col min="2561" max="2561" width="4.42578125" style="110" customWidth="1"/>
    <col min="2562" max="2562" width="16.42578125" style="110" customWidth="1"/>
    <col min="2563" max="2563" width="0.140625" style="110" customWidth="1"/>
    <col min="2564" max="2566" width="0" style="110" hidden="1" customWidth="1"/>
    <col min="2567" max="2567" width="12.85546875" style="110" customWidth="1"/>
    <col min="2568" max="2568" width="13.140625" style="110" customWidth="1"/>
    <col min="2569" max="2569" width="16" style="110" customWidth="1"/>
    <col min="2570" max="2570" width="0" style="110" hidden="1" customWidth="1"/>
    <col min="2571" max="2571" width="13.42578125" style="110" customWidth="1"/>
    <col min="2572" max="2572" width="12.7109375" style="110" customWidth="1"/>
    <col min="2573" max="2577" width="13.140625" style="110" customWidth="1"/>
    <col min="2578" max="2578" width="18.140625" style="110" customWidth="1"/>
    <col min="2579" max="2579" width="13.42578125" style="110" customWidth="1"/>
    <col min="2580" max="2580" width="13.140625" style="110" customWidth="1"/>
    <col min="2581" max="2812" width="9.140625" style="110"/>
    <col min="2813" max="2813" width="2.140625" style="110" customWidth="1"/>
    <col min="2814" max="2814" width="0" style="110" hidden="1" customWidth="1"/>
    <col min="2815" max="2815" width="3.5703125" style="110" bestFit="1" customWidth="1"/>
    <col min="2816" max="2816" width="6" style="110" customWidth="1"/>
    <col min="2817" max="2817" width="4.42578125" style="110" customWidth="1"/>
    <col min="2818" max="2818" width="16.42578125" style="110" customWidth="1"/>
    <col min="2819" max="2819" width="0.140625" style="110" customWidth="1"/>
    <col min="2820" max="2822" width="0" style="110" hidden="1" customWidth="1"/>
    <col min="2823" max="2823" width="12.85546875" style="110" customWidth="1"/>
    <col min="2824" max="2824" width="13.140625" style="110" customWidth="1"/>
    <col min="2825" max="2825" width="16" style="110" customWidth="1"/>
    <col min="2826" max="2826" width="0" style="110" hidden="1" customWidth="1"/>
    <col min="2827" max="2827" width="13.42578125" style="110" customWidth="1"/>
    <col min="2828" max="2828" width="12.7109375" style="110" customWidth="1"/>
    <col min="2829" max="2833" width="13.140625" style="110" customWidth="1"/>
    <col min="2834" max="2834" width="18.140625" style="110" customWidth="1"/>
    <col min="2835" max="2835" width="13.42578125" style="110" customWidth="1"/>
    <col min="2836" max="2836" width="13.140625" style="110" customWidth="1"/>
    <col min="2837" max="3068" width="9.140625" style="110"/>
    <col min="3069" max="3069" width="2.140625" style="110" customWidth="1"/>
    <col min="3070" max="3070" width="0" style="110" hidden="1" customWidth="1"/>
    <col min="3071" max="3071" width="3.5703125" style="110" bestFit="1" customWidth="1"/>
    <col min="3072" max="3072" width="6" style="110" customWidth="1"/>
    <col min="3073" max="3073" width="4.42578125" style="110" customWidth="1"/>
    <col min="3074" max="3074" width="16.42578125" style="110" customWidth="1"/>
    <col min="3075" max="3075" width="0.140625" style="110" customWidth="1"/>
    <col min="3076" max="3078" width="0" style="110" hidden="1" customWidth="1"/>
    <col min="3079" max="3079" width="12.85546875" style="110" customWidth="1"/>
    <col min="3080" max="3080" width="13.140625" style="110" customWidth="1"/>
    <col min="3081" max="3081" width="16" style="110" customWidth="1"/>
    <col min="3082" max="3082" width="0" style="110" hidden="1" customWidth="1"/>
    <col min="3083" max="3083" width="13.42578125" style="110" customWidth="1"/>
    <col min="3084" max="3084" width="12.7109375" style="110" customWidth="1"/>
    <col min="3085" max="3089" width="13.140625" style="110" customWidth="1"/>
    <col min="3090" max="3090" width="18.140625" style="110" customWidth="1"/>
    <col min="3091" max="3091" width="13.42578125" style="110" customWidth="1"/>
    <col min="3092" max="3092" width="13.140625" style="110" customWidth="1"/>
    <col min="3093" max="3324" width="9.140625" style="110"/>
    <col min="3325" max="3325" width="2.140625" style="110" customWidth="1"/>
    <col min="3326" max="3326" width="0" style="110" hidden="1" customWidth="1"/>
    <col min="3327" max="3327" width="3.5703125" style="110" bestFit="1" customWidth="1"/>
    <col min="3328" max="3328" width="6" style="110" customWidth="1"/>
    <col min="3329" max="3329" width="4.42578125" style="110" customWidth="1"/>
    <col min="3330" max="3330" width="16.42578125" style="110" customWidth="1"/>
    <col min="3331" max="3331" width="0.140625" style="110" customWidth="1"/>
    <col min="3332" max="3334" width="0" style="110" hidden="1" customWidth="1"/>
    <col min="3335" max="3335" width="12.85546875" style="110" customWidth="1"/>
    <col min="3336" max="3336" width="13.140625" style="110" customWidth="1"/>
    <col min="3337" max="3337" width="16" style="110" customWidth="1"/>
    <col min="3338" max="3338" width="0" style="110" hidden="1" customWidth="1"/>
    <col min="3339" max="3339" width="13.42578125" style="110" customWidth="1"/>
    <col min="3340" max="3340" width="12.7109375" style="110" customWidth="1"/>
    <col min="3341" max="3345" width="13.140625" style="110" customWidth="1"/>
    <col min="3346" max="3346" width="18.140625" style="110" customWidth="1"/>
    <col min="3347" max="3347" width="13.42578125" style="110" customWidth="1"/>
    <col min="3348" max="3348" width="13.140625" style="110" customWidth="1"/>
    <col min="3349" max="3580" width="9.140625" style="110"/>
    <col min="3581" max="3581" width="2.140625" style="110" customWidth="1"/>
    <col min="3582" max="3582" width="0" style="110" hidden="1" customWidth="1"/>
    <col min="3583" max="3583" width="3.5703125" style="110" bestFit="1" customWidth="1"/>
    <col min="3584" max="3584" width="6" style="110" customWidth="1"/>
    <col min="3585" max="3585" width="4.42578125" style="110" customWidth="1"/>
    <col min="3586" max="3586" width="16.42578125" style="110" customWidth="1"/>
    <col min="3587" max="3587" width="0.140625" style="110" customWidth="1"/>
    <col min="3588" max="3590" width="0" style="110" hidden="1" customWidth="1"/>
    <col min="3591" max="3591" width="12.85546875" style="110" customWidth="1"/>
    <col min="3592" max="3592" width="13.140625" style="110" customWidth="1"/>
    <col min="3593" max="3593" width="16" style="110" customWidth="1"/>
    <col min="3594" max="3594" width="0" style="110" hidden="1" customWidth="1"/>
    <col min="3595" max="3595" width="13.42578125" style="110" customWidth="1"/>
    <col min="3596" max="3596" width="12.7109375" style="110" customWidth="1"/>
    <col min="3597" max="3601" width="13.140625" style="110" customWidth="1"/>
    <col min="3602" max="3602" width="18.140625" style="110" customWidth="1"/>
    <col min="3603" max="3603" width="13.42578125" style="110" customWidth="1"/>
    <col min="3604" max="3604" width="13.140625" style="110" customWidth="1"/>
    <col min="3605" max="3836" width="9.140625" style="110"/>
    <col min="3837" max="3837" width="2.140625" style="110" customWidth="1"/>
    <col min="3838" max="3838" width="0" style="110" hidden="1" customWidth="1"/>
    <col min="3839" max="3839" width="3.5703125" style="110" bestFit="1" customWidth="1"/>
    <col min="3840" max="3840" width="6" style="110" customWidth="1"/>
    <col min="3841" max="3841" width="4.42578125" style="110" customWidth="1"/>
    <col min="3842" max="3842" width="16.42578125" style="110" customWidth="1"/>
    <col min="3843" max="3843" width="0.140625" style="110" customWidth="1"/>
    <col min="3844" max="3846" width="0" style="110" hidden="1" customWidth="1"/>
    <col min="3847" max="3847" width="12.85546875" style="110" customWidth="1"/>
    <col min="3848" max="3848" width="13.140625" style="110" customWidth="1"/>
    <col min="3849" max="3849" width="16" style="110" customWidth="1"/>
    <col min="3850" max="3850" width="0" style="110" hidden="1" customWidth="1"/>
    <col min="3851" max="3851" width="13.42578125" style="110" customWidth="1"/>
    <col min="3852" max="3852" width="12.7109375" style="110" customWidth="1"/>
    <col min="3853" max="3857" width="13.140625" style="110" customWidth="1"/>
    <col min="3858" max="3858" width="18.140625" style="110" customWidth="1"/>
    <col min="3859" max="3859" width="13.42578125" style="110" customWidth="1"/>
    <col min="3860" max="3860" width="13.140625" style="110" customWidth="1"/>
    <col min="3861" max="4092" width="9.140625" style="110"/>
    <col min="4093" max="4093" width="2.140625" style="110" customWidth="1"/>
    <col min="4094" max="4094" width="0" style="110" hidden="1" customWidth="1"/>
    <col min="4095" max="4095" width="3.5703125" style="110" bestFit="1" customWidth="1"/>
    <col min="4096" max="4096" width="6" style="110" customWidth="1"/>
    <col min="4097" max="4097" width="4.42578125" style="110" customWidth="1"/>
    <col min="4098" max="4098" width="16.42578125" style="110" customWidth="1"/>
    <col min="4099" max="4099" width="0.140625" style="110" customWidth="1"/>
    <col min="4100" max="4102" width="0" style="110" hidden="1" customWidth="1"/>
    <col min="4103" max="4103" width="12.85546875" style="110" customWidth="1"/>
    <col min="4104" max="4104" width="13.140625" style="110" customWidth="1"/>
    <col min="4105" max="4105" width="16" style="110" customWidth="1"/>
    <col min="4106" max="4106" width="0" style="110" hidden="1" customWidth="1"/>
    <col min="4107" max="4107" width="13.42578125" style="110" customWidth="1"/>
    <col min="4108" max="4108" width="12.7109375" style="110" customWidth="1"/>
    <col min="4109" max="4113" width="13.140625" style="110" customWidth="1"/>
    <col min="4114" max="4114" width="18.140625" style="110" customWidth="1"/>
    <col min="4115" max="4115" width="13.42578125" style="110" customWidth="1"/>
    <col min="4116" max="4116" width="13.140625" style="110" customWidth="1"/>
    <col min="4117" max="4348" width="9.140625" style="110"/>
    <col min="4349" max="4349" width="2.140625" style="110" customWidth="1"/>
    <col min="4350" max="4350" width="0" style="110" hidden="1" customWidth="1"/>
    <col min="4351" max="4351" width="3.5703125" style="110" bestFit="1" customWidth="1"/>
    <col min="4352" max="4352" width="6" style="110" customWidth="1"/>
    <col min="4353" max="4353" width="4.42578125" style="110" customWidth="1"/>
    <col min="4354" max="4354" width="16.42578125" style="110" customWidth="1"/>
    <col min="4355" max="4355" width="0.140625" style="110" customWidth="1"/>
    <col min="4356" max="4358" width="0" style="110" hidden="1" customWidth="1"/>
    <col min="4359" max="4359" width="12.85546875" style="110" customWidth="1"/>
    <col min="4360" max="4360" width="13.140625" style="110" customWidth="1"/>
    <col min="4361" max="4361" width="16" style="110" customWidth="1"/>
    <col min="4362" max="4362" width="0" style="110" hidden="1" customWidth="1"/>
    <col min="4363" max="4363" width="13.42578125" style="110" customWidth="1"/>
    <col min="4364" max="4364" width="12.7109375" style="110" customWidth="1"/>
    <col min="4365" max="4369" width="13.140625" style="110" customWidth="1"/>
    <col min="4370" max="4370" width="18.140625" style="110" customWidth="1"/>
    <col min="4371" max="4371" width="13.42578125" style="110" customWidth="1"/>
    <col min="4372" max="4372" width="13.140625" style="110" customWidth="1"/>
    <col min="4373" max="4604" width="9.140625" style="110"/>
    <col min="4605" max="4605" width="2.140625" style="110" customWidth="1"/>
    <col min="4606" max="4606" width="0" style="110" hidden="1" customWidth="1"/>
    <col min="4607" max="4607" width="3.5703125" style="110" bestFit="1" customWidth="1"/>
    <col min="4608" max="4608" width="6" style="110" customWidth="1"/>
    <col min="4609" max="4609" width="4.42578125" style="110" customWidth="1"/>
    <col min="4610" max="4610" width="16.42578125" style="110" customWidth="1"/>
    <col min="4611" max="4611" width="0.140625" style="110" customWidth="1"/>
    <col min="4612" max="4614" width="0" style="110" hidden="1" customWidth="1"/>
    <col min="4615" max="4615" width="12.85546875" style="110" customWidth="1"/>
    <col min="4616" max="4616" width="13.140625" style="110" customWidth="1"/>
    <col min="4617" max="4617" width="16" style="110" customWidth="1"/>
    <col min="4618" max="4618" width="0" style="110" hidden="1" customWidth="1"/>
    <col min="4619" max="4619" width="13.42578125" style="110" customWidth="1"/>
    <col min="4620" max="4620" width="12.7109375" style="110" customWidth="1"/>
    <col min="4621" max="4625" width="13.140625" style="110" customWidth="1"/>
    <col min="4626" max="4626" width="18.140625" style="110" customWidth="1"/>
    <col min="4627" max="4627" width="13.42578125" style="110" customWidth="1"/>
    <col min="4628" max="4628" width="13.140625" style="110" customWidth="1"/>
    <col min="4629" max="4860" width="9.140625" style="110"/>
    <col min="4861" max="4861" width="2.140625" style="110" customWidth="1"/>
    <col min="4862" max="4862" width="0" style="110" hidden="1" customWidth="1"/>
    <col min="4863" max="4863" width="3.5703125" style="110" bestFit="1" customWidth="1"/>
    <col min="4864" max="4864" width="6" style="110" customWidth="1"/>
    <col min="4865" max="4865" width="4.42578125" style="110" customWidth="1"/>
    <col min="4866" max="4866" width="16.42578125" style="110" customWidth="1"/>
    <col min="4867" max="4867" width="0.140625" style="110" customWidth="1"/>
    <col min="4868" max="4870" width="0" style="110" hidden="1" customWidth="1"/>
    <col min="4871" max="4871" width="12.85546875" style="110" customWidth="1"/>
    <col min="4872" max="4872" width="13.140625" style="110" customWidth="1"/>
    <col min="4873" max="4873" width="16" style="110" customWidth="1"/>
    <col min="4874" max="4874" width="0" style="110" hidden="1" customWidth="1"/>
    <col min="4875" max="4875" width="13.42578125" style="110" customWidth="1"/>
    <col min="4876" max="4876" width="12.7109375" style="110" customWidth="1"/>
    <col min="4877" max="4881" width="13.140625" style="110" customWidth="1"/>
    <col min="4882" max="4882" width="18.140625" style="110" customWidth="1"/>
    <col min="4883" max="4883" width="13.42578125" style="110" customWidth="1"/>
    <col min="4884" max="4884" width="13.140625" style="110" customWidth="1"/>
    <col min="4885" max="5116" width="9.140625" style="110"/>
    <col min="5117" max="5117" width="2.140625" style="110" customWidth="1"/>
    <col min="5118" max="5118" width="0" style="110" hidden="1" customWidth="1"/>
    <col min="5119" max="5119" width="3.5703125" style="110" bestFit="1" customWidth="1"/>
    <col min="5120" max="5120" width="6" style="110" customWidth="1"/>
    <col min="5121" max="5121" width="4.42578125" style="110" customWidth="1"/>
    <col min="5122" max="5122" width="16.42578125" style="110" customWidth="1"/>
    <col min="5123" max="5123" width="0.140625" style="110" customWidth="1"/>
    <col min="5124" max="5126" width="0" style="110" hidden="1" customWidth="1"/>
    <col min="5127" max="5127" width="12.85546875" style="110" customWidth="1"/>
    <col min="5128" max="5128" width="13.140625" style="110" customWidth="1"/>
    <col min="5129" max="5129" width="16" style="110" customWidth="1"/>
    <col min="5130" max="5130" width="0" style="110" hidden="1" customWidth="1"/>
    <col min="5131" max="5131" width="13.42578125" style="110" customWidth="1"/>
    <col min="5132" max="5132" width="12.7109375" style="110" customWidth="1"/>
    <col min="5133" max="5137" width="13.140625" style="110" customWidth="1"/>
    <col min="5138" max="5138" width="18.140625" style="110" customWidth="1"/>
    <col min="5139" max="5139" width="13.42578125" style="110" customWidth="1"/>
    <col min="5140" max="5140" width="13.140625" style="110" customWidth="1"/>
    <col min="5141" max="5372" width="9.140625" style="110"/>
    <col min="5373" max="5373" width="2.140625" style="110" customWidth="1"/>
    <col min="5374" max="5374" width="0" style="110" hidden="1" customWidth="1"/>
    <col min="5375" max="5375" width="3.5703125" style="110" bestFit="1" customWidth="1"/>
    <col min="5376" max="5376" width="6" style="110" customWidth="1"/>
    <col min="5377" max="5377" width="4.42578125" style="110" customWidth="1"/>
    <col min="5378" max="5378" width="16.42578125" style="110" customWidth="1"/>
    <col min="5379" max="5379" width="0.140625" style="110" customWidth="1"/>
    <col min="5380" max="5382" width="0" style="110" hidden="1" customWidth="1"/>
    <col min="5383" max="5383" width="12.85546875" style="110" customWidth="1"/>
    <col min="5384" max="5384" width="13.140625" style="110" customWidth="1"/>
    <col min="5385" max="5385" width="16" style="110" customWidth="1"/>
    <col min="5386" max="5386" width="0" style="110" hidden="1" customWidth="1"/>
    <col min="5387" max="5387" width="13.42578125" style="110" customWidth="1"/>
    <col min="5388" max="5388" width="12.7109375" style="110" customWidth="1"/>
    <col min="5389" max="5393" width="13.140625" style="110" customWidth="1"/>
    <col min="5394" max="5394" width="18.140625" style="110" customWidth="1"/>
    <col min="5395" max="5395" width="13.42578125" style="110" customWidth="1"/>
    <col min="5396" max="5396" width="13.140625" style="110" customWidth="1"/>
    <col min="5397" max="5628" width="9.140625" style="110"/>
    <col min="5629" max="5629" width="2.140625" style="110" customWidth="1"/>
    <col min="5630" max="5630" width="0" style="110" hidden="1" customWidth="1"/>
    <col min="5631" max="5631" width="3.5703125" style="110" bestFit="1" customWidth="1"/>
    <col min="5632" max="5632" width="6" style="110" customWidth="1"/>
    <col min="5633" max="5633" width="4.42578125" style="110" customWidth="1"/>
    <col min="5634" max="5634" width="16.42578125" style="110" customWidth="1"/>
    <col min="5635" max="5635" width="0.140625" style="110" customWidth="1"/>
    <col min="5636" max="5638" width="0" style="110" hidden="1" customWidth="1"/>
    <col min="5639" max="5639" width="12.85546875" style="110" customWidth="1"/>
    <col min="5640" max="5640" width="13.140625" style="110" customWidth="1"/>
    <col min="5641" max="5641" width="16" style="110" customWidth="1"/>
    <col min="5642" max="5642" width="0" style="110" hidden="1" customWidth="1"/>
    <col min="5643" max="5643" width="13.42578125" style="110" customWidth="1"/>
    <col min="5644" max="5644" width="12.7109375" style="110" customWidth="1"/>
    <col min="5645" max="5649" width="13.140625" style="110" customWidth="1"/>
    <col min="5650" max="5650" width="18.140625" style="110" customWidth="1"/>
    <col min="5651" max="5651" width="13.42578125" style="110" customWidth="1"/>
    <col min="5652" max="5652" width="13.140625" style="110" customWidth="1"/>
    <col min="5653" max="5884" width="9.140625" style="110"/>
    <col min="5885" max="5885" width="2.140625" style="110" customWidth="1"/>
    <col min="5886" max="5886" width="0" style="110" hidden="1" customWidth="1"/>
    <col min="5887" max="5887" width="3.5703125" style="110" bestFit="1" customWidth="1"/>
    <col min="5888" max="5888" width="6" style="110" customWidth="1"/>
    <col min="5889" max="5889" width="4.42578125" style="110" customWidth="1"/>
    <col min="5890" max="5890" width="16.42578125" style="110" customWidth="1"/>
    <col min="5891" max="5891" width="0.140625" style="110" customWidth="1"/>
    <col min="5892" max="5894" width="0" style="110" hidden="1" customWidth="1"/>
    <col min="5895" max="5895" width="12.85546875" style="110" customWidth="1"/>
    <col min="5896" max="5896" width="13.140625" style="110" customWidth="1"/>
    <col min="5897" max="5897" width="16" style="110" customWidth="1"/>
    <col min="5898" max="5898" width="0" style="110" hidden="1" customWidth="1"/>
    <col min="5899" max="5899" width="13.42578125" style="110" customWidth="1"/>
    <col min="5900" max="5900" width="12.7109375" style="110" customWidth="1"/>
    <col min="5901" max="5905" width="13.140625" style="110" customWidth="1"/>
    <col min="5906" max="5906" width="18.140625" style="110" customWidth="1"/>
    <col min="5907" max="5907" width="13.42578125" style="110" customWidth="1"/>
    <col min="5908" max="5908" width="13.140625" style="110" customWidth="1"/>
    <col min="5909" max="6140" width="9.140625" style="110"/>
    <col min="6141" max="6141" width="2.140625" style="110" customWidth="1"/>
    <col min="6142" max="6142" width="0" style="110" hidden="1" customWidth="1"/>
    <col min="6143" max="6143" width="3.5703125" style="110" bestFit="1" customWidth="1"/>
    <col min="6144" max="6144" width="6" style="110" customWidth="1"/>
    <col min="6145" max="6145" width="4.42578125" style="110" customWidth="1"/>
    <col min="6146" max="6146" width="16.42578125" style="110" customWidth="1"/>
    <col min="6147" max="6147" width="0.140625" style="110" customWidth="1"/>
    <col min="6148" max="6150" width="0" style="110" hidden="1" customWidth="1"/>
    <col min="6151" max="6151" width="12.85546875" style="110" customWidth="1"/>
    <col min="6152" max="6152" width="13.140625" style="110" customWidth="1"/>
    <col min="6153" max="6153" width="16" style="110" customWidth="1"/>
    <col min="6154" max="6154" width="0" style="110" hidden="1" customWidth="1"/>
    <col min="6155" max="6155" width="13.42578125" style="110" customWidth="1"/>
    <col min="6156" max="6156" width="12.7109375" style="110" customWidth="1"/>
    <col min="6157" max="6161" width="13.140625" style="110" customWidth="1"/>
    <col min="6162" max="6162" width="18.140625" style="110" customWidth="1"/>
    <col min="6163" max="6163" width="13.42578125" style="110" customWidth="1"/>
    <col min="6164" max="6164" width="13.140625" style="110" customWidth="1"/>
    <col min="6165" max="6396" width="9.140625" style="110"/>
    <col min="6397" max="6397" width="2.140625" style="110" customWidth="1"/>
    <col min="6398" max="6398" width="0" style="110" hidden="1" customWidth="1"/>
    <col min="6399" max="6399" width="3.5703125" style="110" bestFit="1" customWidth="1"/>
    <col min="6400" max="6400" width="6" style="110" customWidth="1"/>
    <col min="6401" max="6401" width="4.42578125" style="110" customWidth="1"/>
    <col min="6402" max="6402" width="16.42578125" style="110" customWidth="1"/>
    <col min="6403" max="6403" width="0.140625" style="110" customWidth="1"/>
    <col min="6404" max="6406" width="0" style="110" hidden="1" customWidth="1"/>
    <col min="6407" max="6407" width="12.85546875" style="110" customWidth="1"/>
    <col min="6408" max="6408" width="13.140625" style="110" customWidth="1"/>
    <col min="6409" max="6409" width="16" style="110" customWidth="1"/>
    <col min="6410" max="6410" width="0" style="110" hidden="1" customWidth="1"/>
    <col min="6411" max="6411" width="13.42578125" style="110" customWidth="1"/>
    <col min="6412" max="6412" width="12.7109375" style="110" customWidth="1"/>
    <col min="6413" max="6417" width="13.140625" style="110" customWidth="1"/>
    <col min="6418" max="6418" width="18.140625" style="110" customWidth="1"/>
    <col min="6419" max="6419" width="13.42578125" style="110" customWidth="1"/>
    <col min="6420" max="6420" width="13.140625" style="110" customWidth="1"/>
    <col min="6421" max="6652" width="9.140625" style="110"/>
    <col min="6653" max="6653" width="2.140625" style="110" customWidth="1"/>
    <col min="6654" max="6654" width="0" style="110" hidden="1" customWidth="1"/>
    <col min="6655" max="6655" width="3.5703125" style="110" bestFit="1" customWidth="1"/>
    <col min="6656" max="6656" width="6" style="110" customWidth="1"/>
    <col min="6657" max="6657" width="4.42578125" style="110" customWidth="1"/>
    <col min="6658" max="6658" width="16.42578125" style="110" customWidth="1"/>
    <col min="6659" max="6659" width="0.140625" style="110" customWidth="1"/>
    <col min="6660" max="6662" width="0" style="110" hidden="1" customWidth="1"/>
    <col min="6663" max="6663" width="12.85546875" style="110" customWidth="1"/>
    <col min="6664" max="6664" width="13.140625" style="110" customWidth="1"/>
    <col min="6665" max="6665" width="16" style="110" customWidth="1"/>
    <col min="6666" max="6666" width="0" style="110" hidden="1" customWidth="1"/>
    <col min="6667" max="6667" width="13.42578125" style="110" customWidth="1"/>
    <col min="6668" max="6668" width="12.7109375" style="110" customWidth="1"/>
    <col min="6669" max="6673" width="13.140625" style="110" customWidth="1"/>
    <col min="6674" max="6674" width="18.140625" style="110" customWidth="1"/>
    <col min="6675" max="6675" width="13.42578125" style="110" customWidth="1"/>
    <col min="6676" max="6676" width="13.140625" style="110" customWidth="1"/>
    <col min="6677" max="6908" width="9.140625" style="110"/>
    <col min="6909" max="6909" width="2.140625" style="110" customWidth="1"/>
    <col min="6910" max="6910" width="0" style="110" hidden="1" customWidth="1"/>
    <col min="6911" max="6911" width="3.5703125" style="110" bestFit="1" customWidth="1"/>
    <col min="6912" max="6912" width="6" style="110" customWidth="1"/>
    <col min="6913" max="6913" width="4.42578125" style="110" customWidth="1"/>
    <col min="6914" max="6914" width="16.42578125" style="110" customWidth="1"/>
    <col min="6915" max="6915" width="0.140625" style="110" customWidth="1"/>
    <col min="6916" max="6918" width="0" style="110" hidden="1" customWidth="1"/>
    <col min="6919" max="6919" width="12.85546875" style="110" customWidth="1"/>
    <col min="6920" max="6920" width="13.140625" style="110" customWidth="1"/>
    <col min="6921" max="6921" width="16" style="110" customWidth="1"/>
    <col min="6922" max="6922" width="0" style="110" hidden="1" customWidth="1"/>
    <col min="6923" max="6923" width="13.42578125" style="110" customWidth="1"/>
    <col min="6924" max="6924" width="12.7109375" style="110" customWidth="1"/>
    <col min="6925" max="6929" width="13.140625" style="110" customWidth="1"/>
    <col min="6930" max="6930" width="18.140625" style="110" customWidth="1"/>
    <col min="6931" max="6931" width="13.42578125" style="110" customWidth="1"/>
    <col min="6932" max="6932" width="13.140625" style="110" customWidth="1"/>
    <col min="6933" max="7164" width="9.140625" style="110"/>
    <col min="7165" max="7165" width="2.140625" style="110" customWidth="1"/>
    <col min="7166" max="7166" width="0" style="110" hidden="1" customWidth="1"/>
    <col min="7167" max="7167" width="3.5703125" style="110" bestFit="1" customWidth="1"/>
    <col min="7168" max="7168" width="6" style="110" customWidth="1"/>
    <col min="7169" max="7169" width="4.42578125" style="110" customWidth="1"/>
    <col min="7170" max="7170" width="16.42578125" style="110" customWidth="1"/>
    <col min="7171" max="7171" width="0.140625" style="110" customWidth="1"/>
    <col min="7172" max="7174" width="0" style="110" hidden="1" customWidth="1"/>
    <col min="7175" max="7175" width="12.85546875" style="110" customWidth="1"/>
    <col min="7176" max="7176" width="13.140625" style="110" customWidth="1"/>
    <col min="7177" max="7177" width="16" style="110" customWidth="1"/>
    <col min="7178" max="7178" width="0" style="110" hidden="1" customWidth="1"/>
    <col min="7179" max="7179" width="13.42578125" style="110" customWidth="1"/>
    <col min="7180" max="7180" width="12.7109375" style="110" customWidth="1"/>
    <col min="7181" max="7185" width="13.140625" style="110" customWidth="1"/>
    <col min="7186" max="7186" width="18.140625" style="110" customWidth="1"/>
    <col min="7187" max="7187" width="13.42578125" style="110" customWidth="1"/>
    <col min="7188" max="7188" width="13.140625" style="110" customWidth="1"/>
    <col min="7189" max="7420" width="9.140625" style="110"/>
    <col min="7421" max="7421" width="2.140625" style="110" customWidth="1"/>
    <col min="7422" max="7422" width="0" style="110" hidden="1" customWidth="1"/>
    <col min="7423" max="7423" width="3.5703125" style="110" bestFit="1" customWidth="1"/>
    <col min="7424" max="7424" width="6" style="110" customWidth="1"/>
    <col min="7425" max="7425" width="4.42578125" style="110" customWidth="1"/>
    <col min="7426" max="7426" width="16.42578125" style="110" customWidth="1"/>
    <col min="7427" max="7427" width="0.140625" style="110" customWidth="1"/>
    <col min="7428" max="7430" width="0" style="110" hidden="1" customWidth="1"/>
    <col min="7431" max="7431" width="12.85546875" style="110" customWidth="1"/>
    <col min="7432" max="7432" width="13.140625" style="110" customWidth="1"/>
    <col min="7433" max="7433" width="16" style="110" customWidth="1"/>
    <col min="7434" max="7434" width="0" style="110" hidden="1" customWidth="1"/>
    <col min="7435" max="7435" width="13.42578125" style="110" customWidth="1"/>
    <col min="7436" max="7436" width="12.7109375" style="110" customWidth="1"/>
    <col min="7437" max="7441" width="13.140625" style="110" customWidth="1"/>
    <col min="7442" max="7442" width="18.140625" style="110" customWidth="1"/>
    <col min="7443" max="7443" width="13.42578125" style="110" customWidth="1"/>
    <col min="7444" max="7444" width="13.140625" style="110" customWidth="1"/>
    <col min="7445" max="7676" width="9.140625" style="110"/>
    <col min="7677" max="7677" width="2.140625" style="110" customWidth="1"/>
    <col min="7678" max="7678" width="0" style="110" hidden="1" customWidth="1"/>
    <col min="7679" max="7679" width="3.5703125" style="110" bestFit="1" customWidth="1"/>
    <col min="7680" max="7680" width="6" style="110" customWidth="1"/>
    <col min="7681" max="7681" width="4.42578125" style="110" customWidth="1"/>
    <col min="7682" max="7682" width="16.42578125" style="110" customWidth="1"/>
    <col min="7683" max="7683" width="0.140625" style="110" customWidth="1"/>
    <col min="7684" max="7686" width="0" style="110" hidden="1" customWidth="1"/>
    <col min="7687" max="7687" width="12.85546875" style="110" customWidth="1"/>
    <col min="7688" max="7688" width="13.140625" style="110" customWidth="1"/>
    <col min="7689" max="7689" width="16" style="110" customWidth="1"/>
    <col min="7690" max="7690" width="0" style="110" hidden="1" customWidth="1"/>
    <col min="7691" max="7691" width="13.42578125" style="110" customWidth="1"/>
    <col min="7692" max="7692" width="12.7109375" style="110" customWidth="1"/>
    <col min="7693" max="7697" width="13.140625" style="110" customWidth="1"/>
    <col min="7698" max="7698" width="18.140625" style="110" customWidth="1"/>
    <col min="7699" max="7699" width="13.42578125" style="110" customWidth="1"/>
    <col min="7700" max="7700" width="13.140625" style="110" customWidth="1"/>
    <col min="7701" max="7932" width="9.140625" style="110"/>
    <col min="7933" max="7933" width="2.140625" style="110" customWidth="1"/>
    <col min="7934" max="7934" width="0" style="110" hidden="1" customWidth="1"/>
    <col min="7935" max="7935" width="3.5703125" style="110" bestFit="1" customWidth="1"/>
    <col min="7936" max="7936" width="6" style="110" customWidth="1"/>
    <col min="7937" max="7937" width="4.42578125" style="110" customWidth="1"/>
    <col min="7938" max="7938" width="16.42578125" style="110" customWidth="1"/>
    <col min="7939" max="7939" width="0.140625" style="110" customWidth="1"/>
    <col min="7940" max="7942" width="0" style="110" hidden="1" customWidth="1"/>
    <col min="7943" max="7943" width="12.85546875" style="110" customWidth="1"/>
    <col min="7944" max="7944" width="13.140625" style="110" customWidth="1"/>
    <col min="7945" max="7945" width="16" style="110" customWidth="1"/>
    <col min="7946" max="7946" width="0" style="110" hidden="1" customWidth="1"/>
    <col min="7947" max="7947" width="13.42578125" style="110" customWidth="1"/>
    <col min="7948" max="7948" width="12.7109375" style="110" customWidth="1"/>
    <col min="7949" max="7953" width="13.140625" style="110" customWidth="1"/>
    <col min="7954" max="7954" width="18.140625" style="110" customWidth="1"/>
    <col min="7955" max="7955" width="13.42578125" style="110" customWidth="1"/>
    <col min="7956" max="7956" width="13.140625" style="110" customWidth="1"/>
    <col min="7957" max="8188" width="9.140625" style="110"/>
    <col min="8189" max="8189" width="2.140625" style="110" customWidth="1"/>
    <col min="8190" max="8190" width="0" style="110" hidden="1" customWidth="1"/>
    <col min="8191" max="8191" width="3.5703125" style="110" bestFit="1" customWidth="1"/>
    <col min="8192" max="8192" width="6" style="110" customWidth="1"/>
    <col min="8193" max="8193" width="4.42578125" style="110" customWidth="1"/>
    <col min="8194" max="8194" width="16.42578125" style="110" customWidth="1"/>
    <col min="8195" max="8195" width="0.140625" style="110" customWidth="1"/>
    <col min="8196" max="8198" width="0" style="110" hidden="1" customWidth="1"/>
    <col min="8199" max="8199" width="12.85546875" style="110" customWidth="1"/>
    <col min="8200" max="8200" width="13.140625" style="110" customWidth="1"/>
    <col min="8201" max="8201" width="16" style="110" customWidth="1"/>
    <col min="8202" max="8202" width="0" style="110" hidden="1" customWidth="1"/>
    <col min="8203" max="8203" width="13.42578125" style="110" customWidth="1"/>
    <col min="8204" max="8204" width="12.7109375" style="110" customWidth="1"/>
    <col min="8205" max="8209" width="13.140625" style="110" customWidth="1"/>
    <col min="8210" max="8210" width="18.140625" style="110" customWidth="1"/>
    <col min="8211" max="8211" width="13.42578125" style="110" customWidth="1"/>
    <col min="8212" max="8212" width="13.140625" style="110" customWidth="1"/>
    <col min="8213" max="8444" width="9.140625" style="110"/>
    <col min="8445" max="8445" width="2.140625" style="110" customWidth="1"/>
    <col min="8446" max="8446" width="0" style="110" hidden="1" customWidth="1"/>
    <col min="8447" max="8447" width="3.5703125" style="110" bestFit="1" customWidth="1"/>
    <col min="8448" max="8448" width="6" style="110" customWidth="1"/>
    <col min="8449" max="8449" width="4.42578125" style="110" customWidth="1"/>
    <col min="8450" max="8450" width="16.42578125" style="110" customWidth="1"/>
    <col min="8451" max="8451" width="0.140625" style="110" customWidth="1"/>
    <col min="8452" max="8454" width="0" style="110" hidden="1" customWidth="1"/>
    <col min="8455" max="8455" width="12.85546875" style="110" customWidth="1"/>
    <col min="8456" max="8456" width="13.140625" style="110" customWidth="1"/>
    <col min="8457" max="8457" width="16" style="110" customWidth="1"/>
    <col min="8458" max="8458" width="0" style="110" hidden="1" customWidth="1"/>
    <col min="8459" max="8459" width="13.42578125" style="110" customWidth="1"/>
    <col min="8460" max="8460" width="12.7109375" style="110" customWidth="1"/>
    <col min="8461" max="8465" width="13.140625" style="110" customWidth="1"/>
    <col min="8466" max="8466" width="18.140625" style="110" customWidth="1"/>
    <col min="8467" max="8467" width="13.42578125" style="110" customWidth="1"/>
    <col min="8468" max="8468" width="13.140625" style="110" customWidth="1"/>
    <col min="8469" max="8700" width="9.140625" style="110"/>
    <col min="8701" max="8701" width="2.140625" style="110" customWidth="1"/>
    <col min="8702" max="8702" width="0" style="110" hidden="1" customWidth="1"/>
    <col min="8703" max="8703" width="3.5703125" style="110" bestFit="1" customWidth="1"/>
    <col min="8704" max="8704" width="6" style="110" customWidth="1"/>
    <col min="8705" max="8705" width="4.42578125" style="110" customWidth="1"/>
    <col min="8706" max="8706" width="16.42578125" style="110" customWidth="1"/>
    <col min="8707" max="8707" width="0.140625" style="110" customWidth="1"/>
    <col min="8708" max="8710" width="0" style="110" hidden="1" customWidth="1"/>
    <col min="8711" max="8711" width="12.85546875" style="110" customWidth="1"/>
    <col min="8712" max="8712" width="13.140625" style="110" customWidth="1"/>
    <col min="8713" max="8713" width="16" style="110" customWidth="1"/>
    <col min="8714" max="8714" width="0" style="110" hidden="1" customWidth="1"/>
    <col min="8715" max="8715" width="13.42578125" style="110" customWidth="1"/>
    <col min="8716" max="8716" width="12.7109375" style="110" customWidth="1"/>
    <col min="8717" max="8721" width="13.140625" style="110" customWidth="1"/>
    <col min="8722" max="8722" width="18.140625" style="110" customWidth="1"/>
    <col min="8723" max="8723" width="13.42578125" style="110" customWidth="1"/>
    <col min="8724" max="8724" width="13.140625" style="110" customWidth="1"/>
    <col min="8725" max="8956" width="9.140625" style="110"/>
    <col min="8957" max="8957" width="2.140625" style="110" customWidth="1"/>
    <col min="8958" max="8958" width="0" style="110" hidden="1" customWidth="1"/>
    <col min="8959" max="8959" width="3.5703125" style="110" bestFit="1" customWidth="1"/>
    <col min="8960" max="8960" width="6" style="110" customWidth="1"/>
    <col min="8961" max="8961" width="4.42578125" style="110" customWidth="1"/>
    <col min="8962" max="8962" width="16.42578125" style="110" customWidth="1"/>
    <col min="8963" max="8963" width="0.140625" style="110" customWidth="1"/>
    <col min="8964" max="8966" width="0" style="110" hidden="1" customWidth="1"/>
    <col min="8967" max="8967" width="12.85546875" style="110" customWidth="1"/>
    <col min="8968" max="8968" width="13.140625" style="110" customWidth="1"/>
    <col min="8969" max="8969" width="16" style="110" customWidth="1"/>
    <col min="8970" max="8970" width="0" style="110" hidden="1" customWidth="1"/>
    <col min="8971" max="8971" width="13.42578125" style="110" customWidth="1"/>
    <col min="8972" max="8972" width="12.7109375" style="110" customWidth="1"/>
    <col min="8973" max="8977" width="13.140625" style="110" customWidth="1"/>
    <col min="8978" max="8978" width="18.140625" style="110" customWidth="1"/>
    <col min="8979" max="8979" width="13.42578125" style="110" customWidth="1"/>
    <col min="8980" max="8980" width="13.140625" style="110" customWidth="1"/>
    <col min="8981" max="9212" width="9.140625" style="110"/>
    <col min="9213" max="9213" width="2.140625" style="110" customWidth="1"/>
    <col min="9214" max="9214" width="0" style="110" hidden="1" customWidth="1"/>
    <col min="9215" max="9215" width="3.5703125" style="110" bestFit="1" customWidth="1"/>
    <col min="9216" max="9216" width="6" style="110" customWidth="1"/>
    <col min="9217" max="9217" width="4.42578125" style="110" customWidth="1"/>
    <col min="9218" max="9218" width="16.42578125" style="110" customWidth="1"/>
    <col min="9219" max="9219" width="0.140625" style="110" customWidth="1"/>
    <col min="9220" max="9222" width="0" style="110" hidden="1" customWidth="1"/>
    <col min="9223" max="9223" width="12.85546875" style="110" customWidth="1"/>
    <col min="9224" max="9224" width="13.140625" style="110" customWidth="1"/>
    <col min="9225" max="9225" width="16" style="110" customWidth="1"/>
    <col min="9226" max="9226" width="0" style="110" hidden="1" customWidth="1"/>
    <col min="9227" max="9227" width="13.42578125" style="110" customWidth="1"/>
    <col min="9228" max="9228" width="12.7109375" style="110" customWidth="1"/>
    <col min="9229" max="9233" width="13.140625" style="110" customWidth="1"/>
    <col min="9234" max="9234" width="18.140625" style="110" customWidth="1"/>
    <col min="9235" max="9235" width="13.42578125" style="110" customWidth="1"/>
    <col min="9236" max="9236" width="13.140625" style="110" customWidth="1"/>
    <col min="9237" max="9468" width="9.140625" style="110"/>
    <col min="9469" max="9469" width="2.140625" style="110" customWidth="1"/>
    <col min="9470" max="9470" width="0" style="110" hidden="1" customWidth="1"/>
    <col min="9471" max="9471" width="3.5703125" style="110" bestFit="1" customWidth="1"/>
    <col min="9472" max="9472" width="6" style="110" customWidth="1"/>
    <col min="9473" max="9473" width="4.42578125" style="110" customWidth="1"/>
    <col min="9474" max="9474" width="16.42578125" style="110" customWidth="1"/>
    <col min="9475" max="9475" width="0.140625" style="110" customWidth="1"/>
    <col min="9476" max="9478" width="0" style="110" hidden="1" customWidth="1"/>
    <col min="9479" max="9479" width="12.85546875" style="110" customWidth="1"/>
    <col min="9480" max="9480" width="13.140625" style="110" customWidth="1"/>
    <col min="9481" max="9481" width="16" style="110" customWidth="1"/>
    <col min="9482" max="9482" width="0" style="110" hidden="1" customWidth="1"/>
    <col min="9483" max="9483" width="13.42578125" style="110" customWidth="1"/>
    <col min="9484" max="9484" width="12.7109375" style="110" customWidth="1"/>
    <col min="9485" max="9489" width="13.140625" style="110" customWidth="1"/>
    <col min="9490" max="9490" width="18.140625" style="110" customWidth="1"/>
    <col min="9491" max="9491" width="13.42578125" style="110" customWidth="1"/>
    <col min="9492" max="9492" width="13.140625" style="110" customWidth="1"/>
    <col min="9493" max="9724" width="9.140625" style="110"/>
    <col min="9725" max="9725" width="2.140625" style="110" customWidth="1"/>
    <col min="9726" max="9726" width="0" style="110" hidden="1" customWidth="1"/>
    <col min="9727" max="9727" width="3.5703125" style="110" bestFit="1" customWidth="1"/>
    <col min="9728" max="9728" width="6" style="110" customWidth="1"/>
    <col min="9729" max="9729" width="4.42578125" style="110" customWidth="1"/>
    <col min="9730" max="9730" width="16.42578125" style="110" customWidth="1"/>
    <col min="9731" max="9731" width="0.140625" style="110" customWidth="1"/>
    <col min="9732" max="9734" width="0" style="110" hidden="1" customWidth="1"/>
    <col min="9735" max="9735" width="12.85546875" style="110" customWidth="1"/>
    <col min="9736" max="9736" width="13.140625" style="110" customWidth="1"/>
    <col min="9737" max="9737" width="16" style="110" customWidth="1"/>
    <col min="9738" max="9738" width="0" style="110" hidden="1" customWidth="1"/>
    <col min="9739" max="9739" width="13.42578125" style="110" customWidth="1"/>
    <col min="9740" max="9740" width="12.7109375" style="110" customWidth="1"/>
    <col min="9741" max="9745" width="13.140625" style="110" customWidth="1"/>
    <col min="9746" max="9746" width="18.140625" style="110" customWidth="1"/>
    <col min="9747" max="9747" width="13.42578125" style="110" customWidth="1"/>
    <col min="9748" max="9748" width="13.140625" style="110" customWidth="1"/>
    <col min="9749" max="9980" width="9.140625" style="110"/>
    <col min="9981" max="9981" width="2.140625" style="110" customWidth="1"/>
    <col min="9982" max="9982" width="0" style="110" hidden="1" customWidth="1"/>
    <col min="9983" max="9983" width="3.5703125" style="110" bestFit="1" customWidth="1"/>
    <col min="9984" max="9984" width="6" style="110" customWidth="1"/>
    <col min="9985" max="9985" width="4.42578125" style="110" customWidth="1"/>
    <col min="9986" max="9986" width="16.42578125" style="110" customWidth="1"/>
    <col min="9987" max="9987" width="0.140625" style="110" customWidth="1"/>
    <col min="9988" max="9990" width="0" style="110" hidden="1" customWidth="1"/>
    <col min="9991" max="9991" width="12.85546875" style="110" customWidth="1"/>
    <col min="9992" max="9992" width="13.140625" style="110" customWidth="1"/>
    <col min="9993" max="9993" width="16" style="110" customWidth="1"/>
    <col min="9994" max="9994" width="0" style="110" hidden="1" customWidth="1"/>
    <col min="9995" max="9995" width="13.42578125" style="110" customWidth="1"/>
    <col min="9996" max="9996" width="12.7109375" style="110" customWidth="1"/>
    <col min="9997" max="10001" width="13.140625" style="110" customWidth="1"/>
    <col min="10002" max="10002" width="18.140625" style="110" customWidth="1"/>
    <col min="10003" max="10003" width="13.42578125" style="110" customWidth="1"/>
    <col min="10004" max="10004" width="13.140625" style="110" customWidth="1"/>
    <col min="10005" max="10236" width="9.140625" style="110"/>
    <col min="10237" max="10237" width="2.140625" style="110" customWidth="1"/>
    <col min="10238" max="10238" width="0" style="110" hidden="1" customWidth="1"/>
    <col min="10239" max="10239" width="3.5703125" style="110" bestFit="1" customWidth="1"/>
    <col min="10240" max="10240" width="6" style="110" customWidth="1"/>
    <col min="10241" max="10241" width="4.42578125" style="110" customWidth="1"/>
    <col min="10242" max="10242" width="16.42578125" style="110" customWidth="1"/>
    <col min="10243" max="10243" width="0.140625" style="110" customWidth="1"/>
    <col min="10244" max="10246" width="0" style="110" hidden="1" customWidth="1"/>
    <col min="10247" max="10247" width="12.85546875" style="110" customWidth="1"/>
    <col min="10248" max="10248" width="13.140625" style="110" customWidth="1"/>
    <col min="10249" max="10249" width="16" style="110" customWidth="1"/>
    <col min="10250" max="10250" width="0" style="110" hidden="1" customWidth="1"/>
    <col min="10251" max="10251" width="13.42578125" style="110" customWidth="1"/>
    <col min="10252" max="10252" width="12.7109375" style="110" customWidth="1"/>
    <col min="10253" max="10257" width="13.140625" style="110" customWidth="1"/>
    <col min="10258" max="10258" width="18.140625" style="110" customWidth="1"/>
    <col min="10259" max="10259" width="13.42578125" style="110" customWidth="1"/>
    <col min="10260" max="10260" width="13.140625" style="110" customWidth="1"/>
    <col min="10261" max="10492" width="9.140625" style="110"/>
    <col min="10493" max="10493" width="2.140625" style="110" customWidth="1"/>
    <col min="10494" max="10494" width="0" style="110" hidden="1" customWidth="1"/>
    <col min="10495" max="10495" width="3.5703125" style="110" bestFit="1" customWidth="1"/>
    <col min="10496" max="10496" width="6" style="110" customWidth="1"/>
    <col min="10497" max="10497" width="4.42578125" style="110" customWidth="1"/>
    <col min="10498" max="10498" width="16.42578125" style="110" customWidth="1"/>
    <col min="10499" max="10499" width="0.140625" style="110" customWidth="1"/>
    <col min="10500" max="10502" width="0" style="110" hidden="1" customWidth="1"/>
    <col min="10503" max="10503" width="12.85546875" style="110" customWidth="1"/>
    <col min="10504" max="10504" width="13.140625" style="110" customWidth="1"/>
    <col min="10505" max="10505" width="16" style="110" customWidth="1"/>
    <col min="10506" max="10506" width="0" style="110" hidden="1" customWidth="1"/>
    <col min="10507" max="10507" width="13.42578125" style="110" customWidth="1"/>
    <col min="10508" max="10508" width="12.7109375" style="110" customWidth="1"/>
    <col min="10509" max="10513" width="13.140625" style="110" customWidth="1"/>
    <col min="10514" max="10514" width="18.140625" style="110" customWidth="1"/>
    <col min="10515" max="10515" width="13.42578125" style="110" customWidth="1"/>
    <col min="10516" max="10516" width="13.140625" style="110" customWidth="1"/>
    <col min="10517" max="10748" width="9.140625" style="110"/>
    <col min="10749" max="10749" width="2.140625" style="110" customWidth="1"/>
    <col min="10750" max="10750" width="0" style="110" hidden="1" customWidth="1"/>
    <col min="10751" max="10751" width="3.5703125" style="110" bestFit="1" customWidth="1"/>
    <col min="10752" max="10752" width="6" style="110" customWidth="1"/>
    <col min="10753" max="10753" width="4.42578125" style="110" customWidth="1"/>
    <col min="10754" max="10754" width="16.42578125" style="110" customWidth="1"/>
    <col min="10755" max="10755" width="0.140625" style="110" customWidth="1"/>
    <col min="10756" max="10758" width="0" style="110" hidden="1" customWidth="1"/>
    <col min="10759" max="10759" width="12.85546875" style="110" customWidth="1"/>
    <col min="10760" max="10760" width="13.140625" style="110" customWidth="1"/>
    <col min="10761" max="10761" width="16" style="110" customWidth="1"/>
    <col min="10762" max="10762" width="0" style="110" hidden="1" customWidth="1"/>
    <col min="10763" max="10763" width="13.42578125" style="110" customWidth="1"/>
    <col min="10764" max="10764" width="12.7109375" style="110" customWidth="1"/>
    <col min="10765" max="10769" width="13.140625" style="110" customWidth="1"/>
    <col min="10770" max="10770" width="18.140625" style="110" customWidth="1"/>
    <col min="10771" max="10771" width="13.42578125" style="110" customWidth="1"/>
    <col min="10772" max="10772" width="13.140625" style="110" customWidth="1"/>
    <col min="10773" max="11004" width="9.140625" style="110"/>
    <col min="11005" max="11005" width="2.140625" style="110" customWidth="1"/>
    <col min="11006" max="11006" width="0" style="110" hidden="1" customWidth="1"/>
    <col min="11007" max="11007" width="3.5703125" style="110" bestFit="1" customWidth="1"/>
    <col min="11008" max="11008" width="6" style="110" customWidth="1"/>
    <col min="11009" max="11009" width="4.42578125" style="110" customWidth="1"/>
    <col min="11010" max="11010" width="16.42578125" style="110" customWidth="1"/>
    <col min="11011" max="11011" width="0.140625" style="110" customWidth="1"/>
    <col min="11012" max="11014" width="0" style="110" hidden="1" customWidth="1"/>
    <col min="11015" max="11015" width="12.85546875" style="110" customWidth="1"/>
    <col min="11016" max="11016" width="13.140625" style="110" customWidth="1"/>
    <col min="11017" max="11017" width="16" style="110" customWidth="1"/>
    <col min="11018" max="11018" width="0" style="110" hidden="1" customWidth="1"/>
    <col min="11019" max="11019" width="13.42578125" style="110" customWidth="1"/>
    <col min="11020" max="11020" width="12.7109375" style="110" customWidth="1"/>
    <col min="11021" max="11025" width="13.140625" style="110" customWidth="1"/>
    <col min="11026" max="11026" width="18.140625" style="110" customWidth="1"/>
    <col min="11027" max="11027" width="13.42578125" style="110" customWidth="1"/>
    <col min="11028" max="11028" width="13.140625" style="110" customWidth="1"/>
    <col min="11029" max="11260" width="9.140625" style="110"/>
    <col min="11261" max="11261" width="2.140625" style="110" customWidth="1"/>
    <col min="11262" max="11262" width="0" style="110" hidden="1" customWidth="1"/>
    <col min="11263" max="11263" width="3.5703125" style="110" bestFit="1" customWidth="1"/>
    <col min="11264" max="11264" width="6" style="110" customWidth="1"/>
    <col min="11265" max="11265" width="4.42578125" style="110" customWidth="1"/>
    <col min="11266" max="11266" width="16.42578125" style="110" customWidth="1"/>
    <col min="11267" max="11267" width="0.140625" style="110" customWidth="1"/>
    <col min="11268" max="11270" width="0" style="110" hidden="1" customWidth="1"/>
    <col min="11271" max="11271" width="12.85546875" style="110" customWidth="1"/>
    <col min="11272" max="11272" width="13.140625" style="110" customWidth="1"/>
    <col min="11273" max="11273" width="16" style="110" customWidth="1"/>
    <col min="11274" max="11274" width="0" style="110" hidden="1" customWidth="1"/>
    <col min="11275" max="11275" width="13.42578125" style="110" customWidth="1"/>
    <col min="11276" max="11276" width="12.7109375" style="110" customWidth="1"/>
    <col min="11277" max="11281" width="13.140625" style="110" customWidth="1"/>
    <col min="11282" max="11282" width="18.140625" style="110" customWidth="1"/>
    <col min="11283" max="11283" width="13.42578125" style="110" customWidth="1"/>
    <col min="11284" max="11284" width="13.140625" style="110" customWidth="1"/>
    <col min="11285" max="11516" width="9.140625" style="110"/>
    <col min="11517" max="11517" width="2.140625" style="110" customWidth="1"/>
    <col min="11518" max="11518" width="0" style="110" hidden="1" customWidth="1"/>
    <col min="11519" max="11519" width="3.5703125" style="110" bestFit="1" customWidth="1"/>
    <col min="11520" max="11520" width="6" style="110" customWidth="1"/>
    <col min="11521" max="11521" width="4.42578125" style="110" customWidth="1"/>
    <col min="11522" max="11522" width="16.42578125" style="110" customWidth="1"/>
    <col min="11523" max="11523" width="0.140625" style="110" customWidth="1"/>
    <col min="11524" max="11526" width="0" style="110" hidden="1" customWidth="1"/>
    <col min="11527" max="11527" width="12.85546875" style="110" customWidth="1"/>
    <col min="11528" max="11528" width="13.140625" style="110" customWidth="1"/>
    <col min="11529" max="11529" width="16" style="110" customWidth="1"/>
    <col min="11530" max="11530" width="0" style="110" hidden="1" customWidth="1"/>
    <col min="11531" max="11531" width="13.42578125" style="110" customWidth="1"/>
    <col min="11532" max="11532" width="12.7109375" style="110" customWidth="1"/>
    <col min="11533" max="11537" width="13.140625" style="110" customWidth="1"/>
    <col min="11538" max="11538" width="18.140625" style="110" customWidth="1"/>
    <col min="11539" max="11539" width="13.42578125" style="110" customWidth="1"/>
    <col min="11540" max="11540" width="13.140625" style="110" customWidth="1"/>
    <col min="11541" max="11772" width="9.140625" style="110"/>
    <col min="11773" max="11773" width="2.140625" style="110" customWidth="1"/>
    <col min="11774" max="11774" width="0" style="110" hidden="1" customWidth="1"/>
    <col min="11775" max="11775" width="3.5703125" style="110" bestFit="1" customWidth="1"/>
    <col min="11776" max="11776" width="6" style="110" customWidth="1"/>
    <col min="11777" max="11777" width="4.42578125" style="110" customWidth="1"/>
    <col min="11778" max="11778" width="16.42578125" style="110" customWidth="1"/>
    <col min="11779" max="11779" width="0.140625" style="110" customWidth="1"/>
    <col min="11780" max="11782" width="0" style="110" hidden="1" customWidth="1"/>
    <col min="11783" max="11783" width="12.85546875" style="110" customWidth="1"/>
    <col min="11784" max="11784" width="13.140625" style="110" customWidth="1"/>
    <col min="11785" max="11785" width="16" style="110" customWidth="1"/>
    <col min="11786" max="11786" width="0" style="110" hidden="1" customWidth="1"/>
    <col min="11787" max="11787" width="13.42578125" style="110" customWidth="1"/>
    <col min="11788" max="11788" width="12.7109375" style="110" customWidth="1"/>
    <col min="11789" max="11793" width="13.140625" style="110" customWidth="1"/>
    <col min="11794" max="11794" width="18.140625" style="110" customWidth="1"/>
    <col min="11795" max="11795" width="13.42578125" style="110" customWidth="1"/>
    <col min="11796" max="11796" width="13.140625" style="110" customWidth="1"/>
    <col min="11797" max="12028" width="9.140625" style="110"/>
    <col min="12029" max="12029" width="2.140625" style="110" customWidth="1"/>
    <col min="12030" max="12030" width="0" style="110" hidden="1" customWidth="1"/>
    <col min="12031" max="12031" width="3.5703125" style="110" bestFit="1" customWidth="1"/>
    <col min="12032" max="12032" width="6" style="110" customWidth="1"/>
    <col min="12033" max="12033" width="4.42578125" style="110" customWidth="1"/>
    <col min="12034" max="12034" width="16.42578125" style="110" customWidth="1"/>
    <col min="12035" max="12035" width="0.140625" style="110" customWidth="1"/>
    <col min="12036" max="12038" width="0" style="110" hidden="1" customWidth="1"/>
    <col min="12039" max="12039" width="12.85546875" style="110" customWidth="1"/>
    <col min="12040" max="12040" width="13.140625" style="110" customWidth="1"/>
    <col min="12041" max="12041" width="16" style="110" customWidth="1"/>
    <col min="12042" max="12042" width="0" style="110" hidden="1" customWidth="1"/>
    <col min="12043" max="12043" width="13.42578125" style="110" customWidth="1"/>
    <col min="12044" max="12044" width="12.7109375" style="110" customWidth="1"/>
    <col min="12045" max="12049" width="13.140625" style="110" customWidth="1"/>
    <col min="12050" max="12050" width="18.140625" style="110" customWidth="1"/>
    <col min="12051" max="12051" width="13.42578125" style="110" customWidth="1"/>
    <col min="12052" max="12052" width="13.140625" style="110" customWidth="1"/>
    <col min="12053" max="12284" width="9.140625" style="110"/>
    <col min="12285" max="12285" width="2.140625" style="110" customWidth="1"/>
    <col min="12286" max="12286" width="0" style="110" hidden="1" customWidth="1"/>
    <col min="12287" max="12287" width="3.5703125" style="110" bestFit="1" customWidth="1"/>
    <col min="12288" max="12288" width="6" style="110" customWidth="1"/>
    <col min="12289" max="12289" width="4.42578125" style="110" customWidth="1"/>
    <col min="12290" max="12290" width="16.42578125" style="110" customWidth="1"/>
    <col min="12291" max="12291" width="0.140625" style="110" customWidth="1"/>
    <col min="12292" max="12294" width="0" style="110" hidden="1" customWidth="1"/>
    <col min="12295" max="12295" width="12.85546875" style="110" customWidth="1"/>
    <col min="12296" max="12296" width="13.140625" style="110" customWidth="1"/>
    <col min="12297" max="12297" width="16" style="110" customWidth="1"/>
    <col min="12298" max="12298" width="0" style="110" hidden="1" customWidth="1"/>
    <col min="12299" max="12299" width="13.42578125" style="110" customWidth="1"/>
    <col min="12300" max="12300" width="12.7109375" style="110" customWidth="1"/>
    <col min="12301" max="12305" width="13.140625" style="110" customWidth="1"/>
    <col min="12306" max="12306" width="18.140625" style="110" customWidth="1"/>
    <col min="12307" max="12307" width="13.42578125" style="110" customWidth="1"/>
    <col min="12308" max="12308" width="13.140625" style="110" customWidth="1"/>
    <col min="12309" max="12540" width="9.140625" style="110"/>
    <col min="12541" max="12541" width="2.140625" style="110" customWidth="1"/>
    <col min="12542" max="12542" width="0" style="110" hidden="1" customWidth="1"/>
    <col min="12543" max="12543" width="3.5703125" style="110" bestFit="1" customWidth="1"/>
    <col min="12544" max="12544" width="6" style="110" customWidth="1"/>
    <col min="12545" max="12545" width="4.42578125" style="110" customWidth="1"/>
    <col min="12546" max="12546" width="16.42578125" style="110" customWidth="1"/>
    <col min="12547" max="12547" width="0.140625" style="110" customWidth="1"/>
    <col min="12548" max="12550" width="0" style="110" hidden="1" customWidth="1"/>
    <col min="12551" max="12551" width="12.85546875" style="110" customWidth="1"/>
    <col min="12552" max="12552" width="13.140625" style="110" customWidth="1"/>
    <col min="12553" max="12553" width="16" style="110" customWidth="1"/>
    <col min="12554" max="12554" width="0" style="110" hidden="1" customWidth="1"/>
    <col min="12555" max="12555" width="13.42578125" style="110" customWidth="1"/>
    <col min="12556" max="12556" width="12.7109375" style="110" customWidth="1"/>
    <col min="12557" max="12561" width="13.140625" style="110" customWidth="1"/>
    <col min="12562" max="12562" width="18.140625" style="110" customWidth="1"/>
    <col min="12563" max="12563" width="13.42578125" style="110" customWidth="1"/>
    <col min="12564" max="12564" width="13.140625" style="110" customWidth="1"/>
    <col min="12565" max="12796" width="9.140625" style="110"/>
    <col min="12797" max="12797" width="2.140625" style="110" customWidth="1"/>
    <col min="12798" max="12798" width="0" style="110" hidden="1" customWidth="1"/>
    <col min="12799" max="12799" width="3.5703125" style="110" bestFit="1" customWidth="1"/>
    <col min="12800" max="12800" width="6" style="110" customWidth="1"/>
    <col min="12801" max="12801" width="4.42578125" style="110" customWidth="1"/>
    <col min="12802" max="12802" width="16.42578125" style="110" customWidth="1"/>
    <col min="12803" max="12803" width="0.140625" style="110" customWidth="1"/>
    <col min="12804" max="12806" width="0" style="110" hidden="1" customWidth="1"/>
    <col min="12807" max="12807" width="12.85546875" style="110" customWidth="1"/>
    <col min="12808" max="12808" width="13.140625" style="110" customWidth="1"/>
    <col min="12809" max="12809" width="16" style="110" customWidth="1"/>
    <col min="12810" max="12810" width="0" style="110" hidden="1" customWidth="1"/>
    <col min="12811" max="12811" width="13.42578125" style="110" customWidth="1"/>
    <col min="12812" max="12812" width="12.7109375" style="110" customWidth="1"/>
    <col min="12813" max="12817" width="13.140625" style="110" customWidth="1"/>
    <col min="12818" max="12818" width="18.140625" style="110" customWidth="1"/>
    <col min="12819" max="12819" width="13.42578125" style="110" customWidth="1"/>
    <col min="12820" max="12820" width="13.140625" style="110" customWidth="1"/>
    <col min="12821" max="13052" width="9.140625" style="110"/>
    <col min="13053" max="13053" width="2.140625" style="110" customWidth="1"/>
    <col min="13054" max="13054" width="0" style="110" hidden="1" customWidth="1"/>
    <col min="13055" max="13055" width="3.5703125" style="110" bestFit="1" customWidth="1"/>
    <col min="13056" max="13056" width="6" style="110" customWidth="1"/>
    <col min="13057" max="13057" width="4.42578125" style="110" customWidth="1"/>
    <col min="13058" max="13058" width="16.42578125" style="110" customWidth="1"/>
    <col min="13059" max="13059" width="0.140625" style="110" customWidth="1"/>
    <col min="13060" max="13062" width="0" style="110" hidden="1" customWidth="1"/>
    <col min="13063" max="13063" width="12.85546875" style="110" customWidth="1"/>
    <col min="13064" max="13064" width="13.140625" style="110" customWidth="1"/>
    <col min="13065" max="13065" width="16" style="110" customWidth="1"/>
    <col min="13066" max="13066" width="0" style="110" hidden="1" customWidth="1"/>
    <col min="13067" max="13067" width="13.42578125" style="110" customWidth="1"/>
    <col min="13068" max="13068" width="12.7109375" style="110" customWidth="1"/>
    <col min="13069" max="13073" width="13.140625" style="110" customWidth="1"/>
    <col min="13074" max="13074" width="18.140625" style="110" customWidth="1"/>
    <col min="13075" max="13075" width="13.42578125" style="110" customWidth="1"/>
    <col min="13076" max="13076" width="13.140625" style="110" customWidth="1"/>
    <col min="13077" max="13308" width="9.140625" style="110"/>
    <col min="13309" max="13309" width="2.140625" style="110" customWidth="1"/>
    <col min="13310" max="13310" width="0" style="110" hidden="1" customWidth="1"/>
    <col min="13311" max="13311" width="3.5703125" style="110" bestFit="1" customWidth="1"/>
    <col min="13312" max="13312" width="6" style="110" customWidth="1"/>
    <col min="13313" max="13313" width="4.42578125" style="110" customWidth="1"/>
    <col min="13314" max="13314" width="16.42578125" style="110" customWidth="1"/>
    <col min="13315" max="13315" width="0.140625" style="110" customWidth="1"/>
    <col min="13316" max="13318" width="0" style="110" hidden="1" customWidth="1"/>
    <col min="13319" max="13319" width="12.85546875" style="110" customWidth="1"/>
    <col min="13320" max="13320" width="13.140625" style="110" customWidth="1"/>
    <col min="13321" max="13321" width="16" style="110" customWidth="1"/>
    <col min="13322" max="13322" width="0" style="110" hidden="1" customWidth="1"/>
    <col min="13323" max="13323" width="13.42578125" style="110" customWidth="1"/>
    <col min="13324" max="13324" width="12.7109375" style="110" customWidth="1"/>
    <col min="13325" max="13329" width="13.140625" style="110" customWidth="1"/>
    <col min="13330" max="13330" width="18.140625" style="110" customWidth="1"/>
    <col min="13331" max="13331" width="13.42578125" style="110" customWidth="1"/>
    <col min="13332" max="13332" width="13.140625" style="110" customWidth="1"/>
    <col min="13333" max="13564" width="9.140625" style="110"/>
    <col min="13565" max="13565" width="2.140625" style="110" customWidth="1"/>
    <col min="13566" max="13566" width="0" style="110" hidden="1" customWidth="1"/>
    <col min="13567" max="13567" width="3.5703125" style="110" bestFit="1" customWidth="1"/>
    <col min="13568" max="13568" width="6" style="110" customWidth="1"/>
    <col min="13569" max="13569" width="4.42578125" style="110" customWidth="1"/>
    <col min="13570" max="13570" width="16.42578125" style="110" customWidth="1"/>
    <col min="13571" max="13571" width="0.140625" style="110" customWidth="1"/>
    <col min="13572" max="13574" width="0" style="110" hidden="1" customWidth="1"/>
    <col min="13575" max="13575" width="12.85546875" style="110" customWidth="1"/>
    <col min="13576" max="13576" width="13.140625" style="110" customWidth="1"/>
    <col min="13577" max="13577" width="16" style="110" customWidth="1"/>
    <col min="13578" max="13578" width="0" style="110" hidden="1" customWidth="1"/>
    <col min="13579" max="13579" width="13.42578125" style="110" customWidth="1"/>
    <col min="13580" max="13580" width="12.7109375" style="110" customWidth="1"/>
    <col min="13581" max="13585" width="13.140625" style="110" customWidth="1"/>
    <col min="13586" max="13586" width="18.140625" style="110" customWidth="1"/>
    <col min="13587" max="13587" width="13.42578125" style="110" customWidth="1"/>
    <col min="13588" max="13588" width="13.140625" style="110" customWidth="1"/>
    <col min="13589" max="13820" width="9.140625" style="110"/>
    <col min="13821" max="13821" width="2.140625" style="110" customWidth="1"/>
    <col min="13822" max="13822" width="0" style="110" hidden="1" customWidth="1"/>
    <col min="13823" max="13823" width="3.5703125" style="110" bestFit="1" customWidth="1"/>
    <col min="13824" max="13824" width="6" style="110" customWidth="1"/>
    <col min="13825" max="13825" width="4.42578125" style="110" customWidth="1"/>
    <col min="13826" max="13826" width="16.42578125" style="110" customWidth="1"/>
    <col min="13827" max="13827" width="0.140625" style="110" customWidth="1"/>
    <col min="13828" max="13830" width="0" style="110" hidden="1" customWidth="1"/>
    <col min="13831" max="13831" width="12.85546875" style="110" customWidth="1"/>
    <col min="13832" max="13832" width="13.140625" style="110" customWidth="1"/>
    <col min="13833" max="13833" width="16" style="110" customWidth="1"/>
    <col min="13834" max="13834" width="0" style="110" hidden="1" customWidth="1"/>
    <col min="13835" max="13835" width="13.42578125" style="110" customWidth="1"/>
    <col min="13836" max="13836" width="12.7109375" style="110" customWidth="1"/>
    <col min="13837" max="13841" width="13.140625" style="110" customWidth="1"/>
    <col min="13842" max="13842" width="18.140625" style="110" customWidth="1"/>
    <col min="13843" max="13843" width="13.42578125" style="110" customWidth="1"/>
    <col min="13844" max="13844" width="13.140625" style="110" customWidth="1"/>
    <col min="13845" max="14076" width="9.140625" style="110"/>
    <col min="14077" max="14077" width="2.140625" style="110" customWidth="1"/>
    <col min="14078" max="14078" width="0" style="110" hidden="1" customWidth="1"/>
    <col min="14079" max="14079" width="3.5703125" style="110" bestFit="1" customWidth="1"/>
    <col min="14080" max="14080" width="6" style="110" customWidth="1"/>
    <col min="14081" max="14081" width="4.42578125" style="110" customWidth="1"/>
    <col min="14082" max="14082" width="16.42578125" style="110" customWidth="1"/>
    <col min="14083" max="14083" width="0.140625" style="110" customWidth="1"/>
    <col min="14084" max="14086" width="0" style="110" hidden="1" customWidth="1"/>
    <col min="14087" max="14087" width="12.85546875" style="110" customWidth="1"/>
    <col min="14088" max="14088" width="13.140625" style="110" customWidth="1"/>
    <col min="14089" max="14089" width="16" style="110" customWidth="1"/>
    <col min="14090" max="14090" width="0" style="110" hidden="1" customWidth="1"/>
    <col min="14091" max="14091" width="13.42578125" style="110" customWidth="1"/>
    <col min="14092" max="14092" width="12.7109375" style="110" customWidth="1"/>
    <col min="14093" max="14097" width="13.140625" style="110" customWidth="1"/>
    <col min="14098" max="14098" width="18.140625" style="110" customWidth="1"/>
    <col min="14099" max="14099" width="13.42578125" style="110" customWidth="1"/>
    <col min="14100" max="14100" width="13.140625" style="110" customWidth="1"/>
    <col min="14101" max="14332" width="9.140625" style="110"/>
    <col min="14333" max="14333" width="2.140625" style="110" customWidth="1"/>
    <col min="14334" max="14334" width="0" style="110" hidden="1" customWidth="1"/>
    <col min="14335" max="14335" width="3.5703125" style="110" bestFit="1" customWidth="1"/>
    <col min="14336" max="14336" width="6" style="110" customWidth="1"/>
    <col min="14337" max="14337" width="4.42578125" style="110" customWidth="1"/>
    <col min="14338" max="14338" width="16.42578125" style="110" customWidth="1"/>
    <col min="14339" max="14339" width="0.140625" style="110" customWidth="1"/>
    <col min="14340" max="14342" width="0" style="110" hidden="1" customWidth="1"/>
    <col min="14343" max="14343" width="12.85546875" style="110" customWidth="1"/>
    <col min="14344" max="14344" width="13.140625" style="110" customWidth="1"/>
    <col min="14345" max="14345" width="16" style="110" customWidth="1"/>
    <col min="14346" max="14346" width="0" style="110" hidden="1" customWidth="1"/>
    <col min="14347" max="14347" width="13.42578125" style="110" customWidth="1"/>
    <col min="14348" max="14348" width="12.7109375" style="110" customWidth="1"/>
    <col min="14349" max="14353" width="13.140625" style="110" customWidth="1"/>
    <col min="14354" max="14354" width="18.140625" style="110" customWidth="1"/>
    <col min="14355" max="14355" width="13.42578125" style="110" customWidth="1"/>
    <col min="14356" max="14356" width="13.140625" style="110" customWidth="1"/>
    <col min="14357" max="14588" width="9.140625" style="110"/>
    <col min="14589" max="14589" width="2.140625" style="110" customWidth="1"/>
    <col min="14590" max="14590" width="0" style="110" hidden="1" customWidth="1"/>
    <col min="14591" max="14591" width="3.5703125" style="110" bestFit="1" customWidth="1"/>
    <col min="14592" max="14592" width="6" style="110" customWidth="1"/>
    <col min="14593" max="14593" width="4.42578125" style="110" customWidth="1"/>
    <col min="14594" max="14594" width="16.42578125" style="110" customWidth="1"/>
    <col min="14595" max="14595" width="0.140625" style="110" customWidth="1"/>
    <col min="14596" max="14598" width="0" style="110" hidden="1" customWidth="1"/>
    <col min="14599" max="14599" width="12.85546875" style="110" customWidth="1"/>
    <col min="14600" max="14600" width="13.140625" style="110" customWidth="1"/>
    <col min="14601" max="14601" width="16" style="110" customWidth="1"/>
    <col min="14602" max="14602" width="0" style="110" hidden="1" customWidth="1"/>
    <col min="14603" max="14603" width="13.42578125" style="110" customWidth="1"/>
    <col min="14604" max="14604" width="12.7109375" style="110" customWidth="1"/>
    <col min="14605" max="14609" width="13.140625" style="110" customWidth="1"/>
    <col min="14610" max="14610" width="18.140625" style="110" customWidth="1"/>
    <col min="14611" max="14611" width="13.42578125" style="110" customWidth="1"/>
    <col min="14612" max="14612" width="13.140625" style="110" customWidth="1"/>
    <col min="14613" max="14844" width="9.140625" style="110"/>
    <col min="14845" max="14845" width="2.140625" style="110" customWidth="1"/>
    <col min="14846" max="14846" width="0" style="110" hidden="1" customWidth="1"/>
    <col min="14847" max="14847" width="3.5703125" style="110" bestFit="1" customWidth="1"/>
    <col min="14848" max="14848" width="6" style="110" customWidth="1"/>
    <col min="14849" max="14849" width="4.42578125" style="110" customWidth="1"/>
    <col min="14850" max="14850" width="16.42578125" style="110" customWidth="1"/>
    <col min="14851" max="14851" width="0.140625" style="110" customWidth="1"/>
    <col min="14852" max="14854" width="0" style="110" hidden="1" customWidth="1"/>
    <col min="14855" max="14855" width="12.85546875" style="110" customWidth="1"/>
    <col min="14856" max="14856" width="13.140625" style="110" customWidth="1"/>
    <col min="14857" max="14857" width="16" style="110" customWidth="1"/>
    <col min="14858" max="14858" width="0" style="110" hidden="1" customWidth="1"/>
    <col min="14859" max="14859" width="13.42578125" style="110" customWidth="1"/>
    <col min="14860" max="14860" width="12.7109375" style="110" customWidth="1"/>
    <col min="14861" max="14865" width="13.140625" style="110" customWidth="1"/>
    <col min="14866" max="14866" width="18.140625" style="110" customWidth="1"/>
    <col min="14867" max="14867" width="13.42578125" style="110" customWidth="1"/>
    <col min="14868" max="14868" width="13.140625" style="110" customWidth="1"/>
    <col min="14869" max="15100" width="9.140625" style="110"/>
    <col min="15101" max="15101" width="2.140625" style="110" customWidth="1"/>
    <col min="15102" max="15102" width="0" style="110" hidden="1" customWidth="1"/>
    <col min="15103" max="15103" width="3.5703125" style="110" bestFit="1" customWidth="1"/>
    <col min="15104" max="15104" width="6" style="110" customWidth="1"/>
    <col min="15105" max="15105" width="4.42578125" style="110" customWidth="1"/>
    <col min="15106" max="15106" width="16.42578125" style="110" customWidth="1"/>
    <col min="15107" max="15107" width="0.140625" style="110" customWidth="1"/>
    <col min="15108" max="15110" width="0" style="110" hidden="1" customWidth="1"/>
    <col min="15111" max="15111" width="12.85546875" style="110" customWidth="1"/>
    <col min="15112" max="15112" width="13.140625" style="110" customWidth="1"/>
    <col min="15113" max="15113" width="16" style="110" customWidth="1"/>
    <col min="15114" max="15114" width="0" style="110" hidden="1" customWidth="1"/>
    <col min="15115" max="15115" width="13.42578125" style="110" customWidth="1"/>
    <col min="15116" max="15116" width="12.7109375" style="110" customWidth="1"/>
    <col min="15117" max="15121" width="13.140625" style="110" customWidth="1"/>
    <col min="15122" max="15122" width="18.140625" style="110" customWidth="1"/>
    <col min="15123" max="15123" width="13.42578125" style="110" customWidth="1"/>
    <col min="15124" max="15124" width="13.140625" style="110" customWidth="1"/>
    <col min="15125" max="15356" width="9.140625" style="110"/>
    <col min="15357" max="15357" width="2.140625" style="110" customWidth="1"/>
    <col min="15358" max="15358" width="0" style="110" hidden="1" customWidth="1"/>
    <col min="15359" max="15359" width="3.5703125" style="110" bestFit="1" customWidth="1"/>
    <col min="15360" max="15360" width="6" style="110" customWidth="1"/>
    <col min="15361" max="15361" width="4.42578125" style="110" customWidth="1"/>
    <col min="15362" max="15362" width="16.42578125" style="110" customWidth="1"/>
    <col min="15363" max="15363" width="0.140625" style="110" customWidth="1"/>
    <col min="15364" max="15366" width="0" style="110" hidden="1" customWidth="1"/>
    <col min="15367" max="15367" width="12.85546875" style="110" customWidth="1"/>
    <col min="15368" max="15368" width="13.140625" style="110" customWidth="1"/>
    <col min="15369" max="15369" width="16" style="110" customWidth="1"/>
    <col min="15370" max="15370" width="0" style="110" hidden="1" customWidth="1"/>
    <col min="15371" max="15371" width="13.42578125" style="110" customWidth="1"/>
    <col min="15372" max="15372" width="12.7109375" style="110" customWidth="1"/>
    <col min="15373" max="15377" width="13.140625" style="110" customWidth="1"/>
    <col min="15378" max="15378" width="18.140625" style="110" customWidth="1"/>
    <col min="15379" max="15379" width="13.42578125" style="110" customWidth="1"/>
    <col min="15380" max="15380" width="13.140625" style="110" customWidth="1"/>
    <col min="15381" max="15612" width="9.140625" style="110"/>
    <col min="15613" max="15613" width="2.140625" style="110" customWidth="1"/>
    <col min="15614" max="15614" width="0" style="110" hidden="1" customWidth="1"/>
    <col min="15615" max="15615" width="3.5703125" style="110" bestFit="1" customWidth="1"/>
    <col min="15616" max="15616" width="6" style="110" customWidth="1"/>
    <col min="15617" max="15617" width="4.42578125" style="110" customWidth="1"/>
    <col min="15618" max="15618" width="16.42578125" style="110" customWidth="1"/>
    <col min="15619" max="15619" width="0.140625" style="110" customWidth="1"/>
    <col min="15620" max="15622" width="0" style="110" hidden="1" customWidth="1"/>
    <col min="15623" max="15623" width="12.85546875" style="110" customWidth="1"/>
    <col min="15624" max="15624" width="13.140625" style="110" customWidth="1"/>
    <col min="15625" max="15625" width="16" style="110" customWidth="1"/>
    <col min="15626" max="15626" width="0" style="110" hidden="1" customWidth="1"/>
    <col min="15627" max="15627" width="13.42578125" style="110" customWidth="1"/>
    <col min="15628" max="15628" width="12.7109375" style="110" customWidth="1"/>
    <col min="15629" max="15633" width="13.140625" style="110" customWidth="1"/>
    <col min="15634" max="15634" width="18.140625" style="110" customWidth="1"/>
    <col min="15635" max="15635" width="13.42578125" style="110" customWidth="1"/>
    <col min="15636" max="15636" width="13.140625" style="110" customWidth="1"/>
    <col min="15637" max="15868" width="9.140625" style="110"/>
    <col min="15869" max="15869" width="2.140625" style="110" customWidth="1"/>
    <col min="15870" max="15870" width="0" style="110" hidden="1" customWidth="1"/>
    <col min="15871" max="15871" width="3.5703125" style="110" bestFit="1" customWidth="1"/>
    <col min="15872" max="15872" width="6" style="110" customWidth="1"/>
    <col min="15873" max="15873" width="4.42578125" style="110" customWidth="1"/>
    <col min="15874" max="15874" width="16.42578125" style="110" customWidth="1"/>
    <col min="15875" max="15875" width="0.140625" style="110" customWidth="1"/>
    <col min="15876" max="15878" width="0" style="110" hidden="1" customWidth="1"/>
    <col min="15879" max="15879" width="12.85546875" style="110" customWidth="1"/>
    <col min="15880" max="15880" width="13.140625" style="110" customWidth="1"/>
    <col min="15881" max="15881" width="16" style="110" customWidth="1"/>
    <col min="15882" max="15882" width="0" style="110" hidden="1" customWidth="1"/>
    <col min="15883" max="15883" width="13.42578125" style="110" customWidth="1"/>
    <col min="15884" max="15884" width="12.7109375" style="110" customWidth="1"/>
    <col min="15885" max="15889" width="13.140625" style="110" customWidth="1"/>
    <col min="15890" max="15890" width="18.140625" style="110" customWidth="1"/>
    <col min="15891" max="15891" width="13.42578125" style="110" customWidth="1"/>
    <col min="15892" max="15892" width="13.140625" style="110" customWidth="1"/>
    <col min="15893" max="16124" width="9.140625" style="110"/>
    <col min="16125" max="16125" width="2.140625" style="110" customWidth="1"/>
    <col min="16126" max="16126" width="0" style="110" hidden="1" customWidth="1"/>
    <col min="16127" max="16127" width="3.5703125" style="110" bestFit="1" customWidth="1"/>
    <col min="16128" max="16128" width="6" style="110" customWidth="1"/>
    <col min="16129" max="16129" width="4.42578125" style="110" customWidth="1"/>
    <col min="16130" max="16130" width="16.42578125" style="110" customWidth="1"/>
    <col min="16131" max="16131" width="0.140625" style="110" customWidth="1"/>
    <col min="16132" max="16134" width="0" style="110" hidden="1" customWidth="1"/>
    <col min="16135" max="16135" width="12.85546875" style="110" customWidth="1"/>
    <col min="16136" max="16136" width="13.140625" style="110" customWidth="1"/>
    <col min="16137" max="16137" width="16" style="110" customWidth="1"/>
    <col min="16138" max="16138" width="0" style="110" hidden="1" customWidth="1"/>
    <col min="16139" max="16139" width="13.42578125" style="110" customWidth="1"/>
    <col min="16140" max="16140" width="12.7109375" style="110" customWidth="1"/>
    <col min="16141" max="16145" width="13.140625" style="110" customWidth="1"/>
    <col min="16146" max="16146" width="18.140625" style="110" customWidth="1"/>
    <col min="16147" max="16147" width="13.42578125" style="110" customWidth="1"/>
    <col min="16148" max="16148" width="13.140625" style="110" customWidth="1"/>
    <col min="16149" max="16384" width="9.140625" style="110"/>
  </cols>
  <sheetData>
    <row r="1" spans="1:20" ht="15">
      <c r="A1" s="341" t="s">
        <v>223</v>
      </c>
      <c r="B1" s="341"/>
      <c r="C1" s="341"/>
      <c r="D1" s="341"/>
      <c r="E1" s="341"/>
      <c r="F1" s="341"/>
      <c r="G1" s="341"/>
      <c r="H1" s="341"/>
      <c r="I1" s="341"/>
      <c r="J1" s="341"/>
      <c r="K1" s="341"/>
      <c r="L1" s="341"/>
      <c r="M1" s="341"/>
      <c r="N1" s="341"/>
      <c r="O1" s="341"/>
      <c r="P1" s="341"/>
      <c r="Q1" s="341"/>
      <c r="R1" s="341"/>
      <c r="S1" s="341"/>
      <c r="T1" s="341"/>
    </row>
    <row r="2" spans="1:20" ht="15">
      <c r="A2" s="341" t="s">
        <v>612</v>
      </c>
      <c r="B2" s="341"/>
      <c r="C2" s="341"/>
      <c r="D2" s="341"/>
      <c r="E2" s="341"/>
      <c r="F2" s="341"/>
      <c r="G2" s="341"/>
      <c r="H2" s="341"/>
      <c r="I2" s="341"/>
      <c r="J2" s="341"/>
      <c r="K2" s="341"/>
      <c r="L2" s="341"/>
      <c r="M2" s="341"/>
      <c r="N2" s="341"/>
      <c r="O2" s="341"/>
      <c r="P2" s="341"/>
      <c r="Q2" s="341"/>
      <c r="R2" s="341"/>
      <c r="S2" s="341"/>
      <c r="T2" s="341"/>
    </row>
    <row r="3" spans="1:20" ht="13.5" thickBot="1">
      <c r="H3" s="342"/>
      <c r="I3" s="342"/>
    </row>
    <row r="4" spans="1:20" s="136" customFormat="1" ht="60" customHeight="1" thickBot="1">
      <c r="A4" s="258" t="s">
        <v>0</v>
      </c>
      <c r="B4" s="135" t="s">
        <v>224</v>
      </c>
      <c r="C4" s="123"/>
      <c r="D4" s="123"/>
      <c r="E4" s="124"/>
      <c r="F4" s="116" t="s">
        <v>225</v>
      </c>
      <c r="G4" s="116" t="s">
        <v>226</v>
      </c>
      <c r="H4" s="116" t="s">
        <v>227</v>
      </c>
      <c r="I4" s="116" t="s">
        <v>613</v>
      </c>
      <c r="J4" s="116" t="s">
        <v>614</v>
      </c>
      <c r="K4" s="116" t="s">
        <v>508</v>
      </c>
      <c r="L4" s="116" t="s">
        <v>484</v>
      </c>
      <c r="M4" s="116" t="s">
        <v>485</v>
      </c>
      <c r="N4" s="116" t="s">
        <v>486</v>
      </c>
      <c r="O4" s="116" t="s">
        <v>509</v>
      </c>
      <c r="P4" s="116" t="s">
        <v>498</v>
      </c>
      <c r="Q4" s="116" t="s">
        <v>499</v>
      </c>
      <c r="R4" s="116" t="s">
        <v>500</v>
      </c>
      <c r="S4" s="116" t="s">
        <v>483</v>
      </c>
      <c r="T4" s="116" t="s">
        <v>3</v>
      </c>
    </row>
    <row r="5" spans="1:20" s="136" customFormat="1" ht="30.75" customHeight="1" thickBot="1">
      <c r="A5" s="125" t="s">
        <v>245</v>
      </c>
      <c r="B5" s="111" t="s">
        <v>246</v>
      </c>
      <c r="C5" s="126"/>
      <c r="D5" s="126"/>
      <c r="E5" s="127"/>
      <c r="F5" s="111" t="s">
        <v>228</v>
      </c>
      <c r="G5" s="111" t="s">
        <v>233</v>
      </c>
      <c r="H5" s="111" t="s">
        <v>247</v>
      </c>
      <c r="I5" s="111" t="s">
        <v>229</v>
      </c>
      <c r="J5" s="111" t="s">
        <v>693</v>
      </c>
      <c r="K5" s="111" t="s">
        <v>230</v>
      </c>
      <c r="L5" s="111" t="s">
        <v>231</v>
      </c>
      <c r="M5" s="111" t="s">
        <v>232</v>
      </c>
      <c r="N5" s="111" t="s">
        <v>618</v>
      </c>
      <c r="O5" s="111" t="s">
        <v>258</v>
      </c>
      <c r="P5" s="111" t="s">
        <v>623</v>
      </c>
      <c r="Q5" s="111" t="s">
        <v>624</v>
      </c>
      <c r="R5" s="111" t="s">
        <v>639</v>
      </c>
      <c r="S5" s="111" t="s">
        <v>230</v>
      </c>
      <c r="T5" s="111" t="s">
        <v>231</v>
      </c>
    </row>
    <row r="6" spans="1:20" s="136" customFormat="1" ht="34.5" customHeight="1">
      <c r="A6" s="128">
        <v>1</v>
      </c>
      <c r="B6" s="343" t="s">
        <v>248</v>
      </c>
      <c r="C6" s="343"/>
      <c r="D6" s="343"/>
      <c r="E6" s="343"/>
      <c r="F6" s="139">
        <v>19437889.289999999</v>
      </c>
      <c r="G6" s="139">
        <v>10873577.710000001</v>
      </c>
      <c r="H6" s="139">
        <v>19573895.27</v>
      </c>
      <c r="I6" s="139">
        <v>5644020</v>
      </c>
      <c r="J6" s="139">
        <v>13929875.27</v>
      </c>
      <c r="K6" s="139">
        <v>240111.76</v>
      </c>
      <c r="L6" s="139">
        <v>527143.18999999994</v>
      </c>
      <c r="M6" s="139">
        <v>53306.62</v>
      </c>
      <c r="N6" s="139">
        <v>820561.57000000007</v>
      </c>
      <c r="O6" s="139">
        <v>1718380.79</v>
      </c>
      <c r="P6" s="139">
        <v>2088942.3599999999</v>
      </c>
      <c r="Q6" s="139">
        <v>7982343.6099999994</v>
      </c>
      <c r="R6" s="139">
        <v>11632809.66</v>
      </c>
      <c r="S6" s="139">
        <v>8223362.3299999991</v>
      </c>
      <c r="T6" s="143"/>
    </row>
    <row r="7" spans="1:20" s="136" customFormat="1" ht="15.75" customHeight="1" thickBot="1">
      <c r="A7" s="339" t="s">
        <v>251</v>
      </c>
      <c r="B7" s="340"/>
      <c r="C7" s="130"/>
      <c r="D7" s="130"/>
      <c r="E7" s="130"/>
      <c r="F7" s="131">
        <f>F6</f>
        <v>19437889.289999999</v>
      </c>
      <c r="G7" s="131">
        <f t="shared" ref="G7:S7" si="0">G6</f>
        <v>10873577.710000001</v>
      </c>
      <c r="H7" s="131">
        <f t="shared" si="0"/>
        <v>19573895.27</v>
      </c>
      <c r="I7" s="131">
        <f t="shared" si="0"/>
        <v>5644020</v>
      </c>
      <c r="J7" s="131">
        <f t="shared" si="0"/>
        <v>13929875.27</v>
      </c>
      <c r="K7" s="131">
        <f t="shared" si="0"/>
        <v>240111.76</v>
      </c>
      <c r="L7" s="131">
        <f t="shared" si="0"/>
        <v>527143.18999999994</v>
      </c>
      <c r="M7" s="131">
        <f t="shared" si="0"/>
        <v>53306.62</v>
      </c>
      <c r="N7" s="131">
        <f t="shared" si="0"/>
        <v>820561.57000000007</v>
      </c>
      <c r="O7" s="131">
        <f t="shared" si="0"/>
        <v>1718380.79</v>
      </c>
      <c r="P7" s="131">
        <f t="shared" si="0"/>
        <v>2088942.3599999999</v>
      </c>
      <c r="Q7" s="131">
        <f t="shared" si="0"/>
        <v>7982343.6099999994</v>
      </c>
      <c r="R7" s="131">
        <f t="shared" si="0"/>
        <v>11632809.66</v>
      </c>
      <c r="S7" s="131">
        <f t="shared" si="0"/>
        <v>8223362.3299999991</v>
      </c>
      <c r="T7" s="145"/>
    </row>
    <row r="8" spans="1:20" s="136" customFormat="1" ht="84" customHeight="1">
      <c r="A8" s="129">
        <v>2</v>
      </c>
      <c r="B8" s="291" t="s">
        <v>616</v>
      </c>
      <c r="C8" s="113"/>
      <c r="D8" s="113"/>
      <c r="E8" s="113"/>
      <c r="F8" s="112">
        <v>22751562.950000003</v>
      </c>
      <c r="G8" s="112">
        <v>12768804.08</v>
      </c>
      <c r="H8" s="112">
        <v>22951562.949999999</v>
      </c>
      <c r="I8" s="112">
        <v>2217649.65</v>
      </c>
      <c r="J8" s="112">
        <v>20733913.300000001</v>
      </c>
      <c r="K8" s="112">
        <v>328785.95</v>
      </c>
      <c r="L8" s="112">
        <v>34985.4</v>
      </c>
      <c r="M8" s="112">
        <v>10729.58</v>
      </c>
      <c r="N8" s="112">
        <v>374500.93</v>
      </c>
      <c r="O8" s="112">
        <v>674301.17009999999</v>
      </c>
      <c r="P8" s="112">
        <v>1048802.1000999999</v>
      </c>
      <c r="Q8" s="112">
        <v>3266451.7501000003</v>
      </c>
      <c r="R8" s="112">
        <v>19485111.199899998</v>
      </c>
      <c r="S8" s="112">
        <v>7842183.8399999999</v>
      </c>
      <c r="T8" s="144" t="s">
        <v>632</v>
      </c>
    </row>
    <row r="9" spans="1:20" s="136" customFormat="1" ht="80.25" customHeight="1">
      <c r="A9" s="129">
        <v>3</v>
      </c>
      <c r="B9" s="291" t="s">
        <v>617</v>
      </c>
      <c r="C9" s="113"/>
      <c r="D9" s="113"/>
      <c r="E9" s="113"/>
      <c r="F9" s="112">
        <v>10099959.539999999</v>
      </c>
      <c r="G9" s="112">
        <v>10021675.959999999</v>
      </c>
      <c r="H9" s="112">
        <v>10099959.539999999</v>
      </c>
      <c r="I9" s="112">
        <v>8319637.6900000004</v>
      </c>
      <c r="J9" s="112">
        <v>1780321.85</v>
      </c>
      <c r="K9" s="112">
        <v>192199.71000000002</v>
      </c>
      <c r="L9" s="112">
        <v>37950.31</v>
      </c>
      <c r="M9" s="112">
        <v>0</v>
      </c>
      <c r="N9" s="112">
        <v>230150.02000000002</v>
      </c>
      <c r="O9" s="112">
        <v>5790.79</v>
      </c>
      <c r="P9" s="112">
        <v>235940.81</v>
      </c>
      <c r="Q9" s="112">
        <v>8555578.5</v>
      </c>
      <c r="R9" s="112">
        <v>3901181.04</v>
      </c>
      <c r="S9" s="112">
        <v>0</v>
      </c>
      <c r="T9" s="298"/>
    </row>
    <row r="10" spans="1:20" s="136" customFormat="1" ht="15.75" customHeight="1" thickBot="1">
      <c r="A10" s="339" t="s">
        <v>633</v>
      </c>
      <c r="B10" s="340"/>
      <c r="C10" s="130"/>
      <c r="D10" s="130"/>
      <c r="E10" s="130"/>
      <c r="F10" s="131">
        <f>SUM(F8:F9)</f>
        <v>32851522.490000002</v>
      </c>
      <c r="G10" s="131">
        <f t="shared" ref="G10:S10" si="1">SUM(G8:G9)</f>
        <v>22790480.039999999</v>
      </c>
      <c r="H10" s="131">
        <f t="shared" si="1"/>
        <v>33051522.489999998</v>
      </c>
      <c r="I10" s="131">
        <f t="shared" si="1"/>
        <v>10537287.34</v>
      </c>
      <c r="J10" s="131">
        <f t="shared" si="1"/>
        <v>22514235.150000002</v>
      </c>
      <c r="K10" s="131">
        <f t="shared" si="1"/>
        <v>520985.66000000003</v>
      </c>
      <c r="L10" s="131">
        <f t="shared" si="1"/>
        <v>72935.709999999992</v>
      </c>
      <c r="M10" s="131">
        <f t="shared" si="1"/>
        <v>10729.58</v>
      </c>
      <c r="N10" s="131">
        <f t="shared" si="1"/>
        <v>604650.94999999995</v>
      </c>
      <c r="O10" s="131">
        <f t="shared" si="1"/>
        <v>680091.96010000003</v>
      </c>
      <c r="P10" s="131">
        <f t="shared" si="1"/>
        <v>1284742.9101</v>
      </c>
      <c r="Q10" s="131">
        <f t="shared" si="1"/>
        <v>11822030.2501</v>
      </c>
      <c r="R10" s="131">
        <f t="shared" si="1"/>
        <v>23386292.239899997</v>
      </c>
      <c r="S10" s="131">
        <f t="shared" si="1"/>
        <v>7842183.8399999999</v>
      </c>
      <c r="T10" s="145"/>
    </row>
    <row r="11" spans="1:20" s="136" customFormat="1" ht="15.75" customHeight="1" thickBot="1">
      <c r="A11" s="339" t="s">
        <v>634</v>
      </c>
      <c r="B11" s="340"/>
      <c r="C11" s="130"/>
      <c r="D11" s="130"/>
      <c r="E11" s="130"/>
      <c r="F11" s="131">
        <f>F7+F10</f>
        <v>52289411.780000001</v>
      </c>
      <c r="G11" s="131">
        <f t="shared" ref="G11:S11" si="2">G7+G10</f>
        <v>33664057.75</v>
      </c>
      <c r="H11" s="131">
        <f t="shared" si="2"/>
        <v>52625417.759999998</v>
      </c>
      <c r="I11" s="131">
        <f t="shared" si="2"/>
        <v>16181307.34</v>
      </c>
      <c r="J11" s="131">
        <f t="shared" si="2"/>
        <v>36444110.420000002</v>
      </c>
      <c r="K11" s="131">
        <f t="shared" si="2"/>
        <v>761097.42</v>
      </c>
      <c r="L11" s="131">
        <f t="shared" si="2"/>
        <v>600078.89999999991</v>
      </c>
      <c r="M11" s="131">
        <f t="shared" si="2"/>
        <v>64036.200000000004</v>
      </c>
      <c r="N11" s="131">
        <f t="shared" si="2"/>
        <v>1425212.52</v>
      </c>
      <c r="O11" s="131">
        <f t="shared" si="2"/>
        <v>2398472.7500999998</v>
      </c>
      <c r="P11" s="131">
        <f t="shared" si="2"/>
        <v>3373685.2700999998</v>
      </c>
      <c r="Q11" s="131">
        <f t="shared" si="2"/>
        <v>19804373.860100001</v>
      </c>
      <c r="R11" s="131">
        <f t="shared" si="2"/>
        <v>35019101.899899997</v>
      </c>
      <c r="S11" s="131">
        <f t="shared" si="2"/>
        <v>16065546.169999998</v>
      </c>
      <c r="T11" s="145"/>
    </row>
    <row r="12" spans="1:20" s="136" customFormat="1" ht="11.25" thickBot="1">
      <c r="A12" s="114"/>
      <c r="B12" s="114"/>
      <c r="C12" s="114"/>
      <c r="D12" s="114"/>
      <c r="E12" s="114"/>
      <c r="F12" s="114"/>
      <c r="G12" s="114"/>
      <c r="H12" s="114"/>
      <c r="I12" s="114"/>
      <c r="J12" s="114"/>
      <c r="K12" s="114"/>
      <c r="L12" s="137"/>
      <c r="M12" s="137"/>
      <c r="N12" s="137"/>
      <c r="O12" s="137"/>
      <c r="P12" s="137"/>
      <c r="Q12" s="137"/>
      <c r="R12" s="137"/>
      <c r="S12" s="137"/>
      <c r="T12" s="137"/>
    </row>
    <row r="13" spans="1:20" s="136" customFormat="1" ht="64.5" customHeight="1">
      <c r="A13" s="115">
        <v>4</v>
      </c>
      <c r="B13" s="292" t="s">
        <v>255</v>
      </c>
      <c r="C13" s="138"/>
      <c r="D13" s="138"/>
      <c r="E13" s="138"/>
      <c r="F13" s="139">
        <v>34006552.810000002</v>
      </c>
      <c r="G13" s="139">
        <v>25064888.030000001</v>
      </c>
      <c r="H13" s="139">
        <v>34006552.810000002</v>
      </c>
      <c r="I13" s="139">
        <v>20245389.479999997</v>
      </c>
      <c r="J13" s="139">
        <v>13761163.33</v>
      </c>
      <c r="K13" s="139">
        <v>604080.31000000006</v>
      </c>
      <c r="L13" s="139">
        <v>0</v>
      </c>
      <c r="M13" s="139">
        <v>0</v>
      </c>
      <c r="N13" s="139">
        <v>604080.31000000006</v>
      </c>
      <c r="O13" s="139">
        <v>2418927.73</v>
      </c>
      <c r="P13" s="139">
        <v>3023008.04</v>
      </c>
      <c r="Q13" s="139">
        <v>23268397.520000007</v>
      </c>
      <c r="R13" s="139">
        <v>8381355.2899999991</v>
      </c>
      <c r="S13" s="139">
        <v>2506248.7999999998</v>
      </c>
      <c r="T13" s="301"/>
    </row>
    <row r="14" spans="1:20" s="136" customFormat="1" ht="15.75" customHeight="1" thickBot="1">
      <c r="A14" s="339" t="s">
        <v>635</v>
      </c>
      <c r="B14" s="340"/>
      <c r="C14" s="130"/>
      <c r="D14" s="130"/>
      <c r="E14" s="130"/>
      <c r="F14" s="131">
        <f>SUM(F13)</f>
        <v>34006552.810000002</v>
      </c>
      <c r="G14" s="131">
        <f t="shared" ref="G14:S14" si="3">SUM(G13)</f>
        <v>25064888.030000001</v>
      </c>
      <c r="H14" s="131">
        <f t="shared" si="3"/>
        <v>34006552.810000002</v>
      </c>
      <c r="I14" s="131">
        <f t="shared" si="3"/>
        <v>20245389.479999997</v>
      </c>
      <c r="J14" s="131">
        <f t="shared" si="3"/>
        <v>13761163.33</v>
      </c>
      <c r="K14" s="131">
        <f t="shared" si="3"/>
        <v>604080.31000000006</v>
      </c>
      <c r="L14" s="131">
        <f t="shared" si="3"/>
        <v>0</v>
      </c>
      <c r="M14" s="131">
        <f t="shared" si="3"/>
        <v>0</v>
      </c>
      <c r="N14" s="131">
        <f t="shared" si="3"/>
        <v>604080.31000000006</v>
      </c>
      <c r="O14" s="131">
        <f t="shared" si="3"/>
        <v>2418927.73</v>
      </c>
      <c r="P14" s="131">
        <f t="shared" si="3"/>
        <v>3023008.04</v>
      </c>
      <c r="Q14" s="131">
        <f t="shared" si="3"/>
        <v>23268397.520000007</v>
      </c>
      <c r="R14" s="131">
        <f t="shared" si="3"/>
        <v>8381355.2899999991</v>
      </c>
      <c r="S14" s="131">
        <f t="shared" si="3"/>
        <v>2506248.7999999998</v>
      </c>
      <c r="T14" s="145"/>
    </row>
    <row r="15" spans="1:20" s="136" customFormat="1" ht="11.25" thickBot="1">
      <c r="A15" s="114"/>
      <c r="B15" s="114"/>
      <c r="C15" s="114"/>
      <c r="D15" s="114"/>
      <c r="E15" s="114"/>
      <c r="F15" s="114"/>
      <c r="G15" s="114"/>
      <c r="H15" s="114"/>
      <c r="I15" s="114"/>
      <c r="J15" s="114"/>
      <c r="K15" s="114"/>
      <c r="L15" s="137"/>
      <c r="M15" s="137"/>
      <c r="N15" s="137"/>
      <c r="O15" s="137"/>
      <c r="P15" s="137"/>
      <c r="Q15" s="137"/>
      <c r="R15" s="137"/>
      <c r="S15" s="137"/>
      <c r="T15" s="137"/>
    </row>
    <row r="16" spans="1:20" s="136" customFormat="1" ht="49.5" customHeight="1" thickBot="1">
      <c r="A16" s="140">
        <v>5</v>
      </c>
      <c r="B16" s="141" t="s">
        <v>256</v>
      </c>
      <c r="C16" s="141"/>
      <c r="D16" s="141"/>
      <c r="E16" s="141"/>
      <c r="F16" s="142">
        <v>2188065.25</v>
      </c>
      <c r="G16" s="142">
        <v>1825408.9599999997</v>
      </c>
      <c r="H16" s="142">
        <v>2664666.86</v>
      </c>
      <c r="I16" s="142">
        <v>675882.24</v>
      </c>
      <c r="J16" s="142">
        <v>1988784.6199999999</v>
      </c>
      <c r="K16" s="142">
        <v>0</v>
      </c>
      <c r="L16" s="142">
        <v>0</v>
      </c>
      <c r="M16" s="142">
        <v>0</v>
      </c>
      <c r="N16" s="142">
        <v>0</v>
      </c>
      <c r="O16" s="142">
        <v>79611.38</v>
      </c>
      <c r="P16" s="142">
        <v>79611.38</v>
      </c>
      <c r="Q16" s="142">
        <v>755493.62</v>
      </c>
      <c r="R16" s="142">
        <v>1432571.6300000001</v>
      </c>
      <c r="S16" s="142">
        <v>1015734.4400000001</v>
      </c>
      <c r="T16" s="142"/>
    </row>
    <row r="17" spans="1:20" s="136" customFormat="1" ht="17.25" customHeight="1" thickBot="1">
      <c r="A17" s="339" t="s">
        <v>636</v>
      </c>
      <c r="B17" s="340"/>
      <c r="C17" s="130"/>
      <c r="D17" s="130"/>
      <c r="E17" s="130"/>
      <c r="F17" s="131">
        <f>SUM(F16)</f>
        <v>2188065.25</v>
      </c>
      <c r="G17" s="131">
        <f t="shared" ref="G17:S17" si="4">SUM(G16)</f>
        <v>1825408.9599999997</v>
      </c>
      <c r="H17" s="131">
        <f t="shared" si="4"/>
        <v>2664666.86</v>
      </c>
      <c r="I17" s="131">
        <f t="shared" si="4"/>
        <v>675882.24</v>
      </c>
      <c r="J17" s="131">
        <f t="shared" si="4"/>
        <v>1988784.6199999999</v>
      </c>
      <c r="K17" s="131">
        <f t="shared" si="4"/>
        <v>0</v>
      </c>
      <c r="L17" s="131">
        <f t="shared" si="4"/>
        <v>0</v>
      </c>
      <c r="M17" s="131">
        <f t="shared" si="4"/>
        <v>0</v>
      </c>
      <c r="N17" s="131">
        <f t="shared" si="4"/>
        <v>0</v>
      </c>
      <c r="O17" s="131">
        <f t="shared" si="4"/>
        <v>79611.38</v>
      </c>
      <c r="P17" s="131">
        <f t="shared" si="4"/>
        <v>79611.38</v>
      </c>
      <c r="Q17" s="131">
        <f t="shared" si="4"/>
        <v>755493.62</v>
      </c>
      <c r="R17" s="131">
        <f t="shared" si="4"/>
        <v>1432571.6300000001</v>
      </c>
      <c r="S17" s="131">
        <f t="shared" si="4"/>
        <v>1015734.4400000001</v>
      </c>
      <c r="T17" s="145"/>
    </row>
    <row r="18" spans="1:20" s="136" customFormat="1" ht="20.25" customHeight="1" thickBot="1">
      <c r="A18" s="339" t="s">
        <v>637</v>
      </c>
      <c r="B18" s="340"/>
      <c r="C18" s="130"/>
      <c r="D18" s="130"/>
      <c r="E18" s="130"/>
      <c r="F18" s="131">
        <f>F11+F14+F17</f>
        <v>88484029.840000004</v>
      </c>
      <c r="G18" s="131">
        <f t="shared" ref="G18:S18" si="5">G11+G14+G17</f>
        <v>60554354.740000002</v>
      </c>
      <c r="H18" s="131">
        <f t="shared" si="5"/>
        <v>89296637.429999992</v>
      </c>
      <c r="I18" s="131">
        <f t="shared" si="5"/>
        <v>37102579.059999995</v>
      </c>
      <c r="J18" s="131">
        <f t="shared" si="5"/>
        <v>52194058.369999997</v>
      </c>
      <c r="K18" s="131">
        <f t="shared" si="5"/>
        <v>1365177.73</v>
      </c>
      <c r="L18" s="131">
        <f t="shared" si="5"/>
        <v>600078.89999999991</v>
      </c>
      <c r="M18" s="131">
        <f t="shared" si="5"/>
        <v>64036.200000000004</v>
      </c>
      <c r="N18" s="131">
        <f t="shared" si="5"/>
        <v>2029292.83</v>
      </c>
      <c r="O18" s="131">
        <f t="shared" si="5"/>
        <v>4897011.8601000002</v>
      </c>
      <c r="P18" s="131">
        <f t="shared" si="5"/>
        <v>6476304.6901000002</v>
      </c>
      <c r="Q18" s="131">
        <f t="shared" si="5"/>
        <v>43828265.000100009</v>
      </c>
      <c r="R18" s="131">
        <f t="shared" si="5"/>
        <v>44833028.819899999</v>
      </c>
      <c r="S18" s="131">
        <f t="shared" si="5"/>
        <v>19587529.41</v>
      </c>
      <c r="T18" s="145"/>
    </row>
  </sheetData>
  <mergeCells count="10">
    <mergeCell ref="A11:B11"/>
    <mergeCell ref="A14:B14"/>
    <mergeCell ref="A17:B17"/>
    <mergeCell ref="A18:B18"/>
    <mergeCell ref="A1:T1"/>
    <mergeCell ref="A2:T2"/>
    <mergeCell ref="H3:I3"/>
    <mergeCell ref="B6:E6"/>
    <mergeCell ref="A7:B7"/>
    <mergeCell ref="A10:B10"/>
  </mergeCells>
  <pageMargins left="0.70866141732283472" right="0.70866141732283472" top="0.78740157480314965" bottom="0.74803149606299213" header="0.31496062992125984" footer="0.31496062992125984"/>
  <pageSetup paperSize="9" scale="88" orientation="landscape" r:id="rId1"/>
  <headerFooter>
    <oddHeader>&amp;LΠΕΡΙΦΕΡΕΙΑ ΝΟΤΙΟΥ ΑΙΓΑΙΟΥ
ΓΕΝΙΚΗ Δ/ΝΣΗ ΑΠΠΥ
Δ/ΝΣΗ ΑΝΑΠΤΥΞΙΑΚΟΥ ΠΡΟΓΡΑΜΜΑΤΙΣΜΟΥ (ΔΙΑΠ)</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U18"/>
  <sheetViews>
    <sheetView workbookViewId="0">
      <selection activeCell="G16" sqref="G16:T16"/>
    </sheetView>
  </sheetViews>
  <sheetFormatPr defaultRowHeight="12.75"/>
  <cols>
    <col min="1" max="1" width="5.42578125" style="110" customWidth="1"/>
    <col min="2" max="2" width="24.42578125" style="110" customWidth="1"/>
    <col min="3" max="3" width="0.140625" style="110" hidden="1" customWidth="1"/>
    <col min="4" max="4" width="1.28515625" style="110" hidden="1" customWidth="1"/>
    <col min="5" max="5" width="0.85546875" style="110" hidden="1" customWidth="1"/>
    <col min="6" max="6" width="12.140625" style="110" customWidth="1"/>
    <col min="7" max="7" width="16.28515625" style="110" customWidth="1"/>
    <col min="8" max="8" width="15.5703125" style="110" customWidth="1"/>
    <col min="9" max="9" width="14.5703125" style="110" bestFit="1" customWidth="1"/>
    <col min="10" max="11" width="12.7109375" style="110" bestFit="1" customWidth="1"/>
    <col min="12" max="12" width="11.7109375" style="110" hidden="1" customWidth="1"/>
    <col min="13" max="13" width="11.28515625" style="110" hidden="1" customWidth="1"/>
    <col min="14" max="14" width="13.5703125" style="110" hidden="1" customWidth="1"/>
    <col min="15" max="15" width="14.5703125" style="110" hidden="1" customWidth="1"/>
    <col min="16" max="16" width="14.140625" style="110" hidden="1" customWidth="1"/>
    <col min="17" max="17" width="15" style="110" hidden="1" customWidth="1"/>
    <col min="18" max="18" width="13.7109375" style="110" hidden="1" customWidth="1"/>
    <col min="19" max="19" width="12.7109375" style="110" hidden="1" customWidth="1"/>
    <col min="20" max="20" width="14.28515625" style="110" bestFit="1" customWidth="1"/>
    <col min="21" max="21" width="18.85546875" style="110" customWidth="1"/>
    <col min="22" max="253" width="9.140625" style="110"/>
    <col min="254" max="254" width="2.140625" style="110" customWidth="1"/>
    <col min="255" max="255" width="0" style="110" hidden="1" customWidth="1"/>
    <col min="256" max="256" width="3.5703125" style="110" bestFit="1" customWidth="1"/>
    <col min="257" max="257" width="6" style="110" customWidth="1"/>
    <col min="258" max="258" width="4.42578125" style="110" customWidth="1"/>
    <col min="259" max="259" width="16.42578125" style="110" customWidth="1"/>
    <col min="260" max="260" width="0.140625" style="110" customWidth="1"/>
    <col min="261" max="263" width="0" style="110" hidden="1" customWidth="1"/>
    <col min="264" max="264" width="12.85546875" style="110" customWidth="1"/>
    <col min="265" max="265" width="13.140625" style="110" customWidth="1"/>
    <col min="266" max="266" width="16" style="110" customWidth="1"/>
    <col min="267" max="267" width="0" style="110" hidden="1" customWidth="1"/>
    <col min="268" max="268" width="13.42578125" style="110" customWidth="1"/>
    <col min="269" max="269" width="12.7109375" style="110" customWidth="1"/>
    <col min="270" max="274" width="13.140625" style="110" customWidth="1"/>
    <col min="275" max="275" width="18.140625" style="110" customWidth="1"/>
    <col min="276" max="276" width="13.42578125" style="110" customWidth="1"/>
    <col min="277" max="277" width="13.140625" style="110" customWidth="1"/>
    <col min="278" max="509" width="9.140625" style="110"/>
    <col min="510" max="510" width="2.140625" style="110" customWidth="1"/>
    <col min="511" max="511" width="0" style="110" hidden="1" customWidth="1"/>
    <col min="512" max="512" width="3.5703125" style="110" bestFit="1" customWidth="1"/>
    <col min="513" max="513" width="6" style="110" customWidth="1"/>
    <col min="514" max="514" width="4.42578125" style="110" customWidth="1"/>
    <col min="515" max="515" width="16.42578125" style="110" customWidth="1"/>
    <col min="516" max="516" width="0.140625" style="110" customWidth="1"/>
    <col min="517" max="519" width="0" style="110" hidden="1" customWidth="1"/>
    <col min="520" max="520" width="12.85546875" style="110" customWidth="1"/>
    <col min="521" max="521" width="13.140625" style="110" customWidth="1"/>
    <col min="522" max="522" width="16" style="110" customWidth="1"/>
    <col min="523" max="523" width="0" style="110" hidden="1" customWidth="1"/>
    <col min="524" max="524" width="13.42578125" style="110" customWidth="1"/>
    <col min="525" max="525" width="12.7109375" style="110" customWidth="1"/>
    <col min="526" max="530" width="13.140625" style="110" customWidth="1"/>
    <col min="531" max="531" width="18.140625" style="110" customWidth="1"/>
    <col min="532" max="532" width="13.42578125" style="110" customWidth="1"/>
    <col min="533" max="533" width="13.140625" style="110" customWidth="1"/>
    <col min="534" max="765" width="9.140625" style="110"/>
    <col min="766" max="766" width="2.140625" style="110" customWidth="1"/>
    <col min="767" max="767" width="0" style="110" hidden="1" customWidth="1"/>
    <col min="768" max="768" width="3.5703125" style="110" bestFit="1" customWidth="1"/>
    <col min="769" max="769" width="6" style="110" customWidth="1"/>
    <col min="770" max="770" width="4.42578125" style="110" customWidth="1"/>
    <col min="771" max="771" width="16.42578125" style="110" customWidth="1"/>
    <col min="772" max="772" width="0.140625" style="110" customWidth="1"/>
    <col min="773" max="775" width="0" style="110" hidden="1" customWidth="1"/>
    <col min="776" max="776" width="12.85546875" style="110" customWidth="1"/>
    <col min="777" max="777" width="13.140625" style="110" customWidth="1"/>
    <col min="778" max="778" width="16" style="110" customWidth="1"/>
    <col min="779" max="779" width="0" style="110" hidden="1" customWidth="1"/>
    <col min="780" max="780" width="13.42578125" style="110" customWidth="1"/>
    <col min="781" max="781" width="12.7109375" style="110" customWidth="1"/>
    <col min="782" max="786" width="13.140625" style="110" customWidth="1"/>
    <col min="787" max="787" width="18.140625" style="110" customWidth="1"/>
    <col min="788" max="788" width="13.42578125" style="110" customWidth="1"/>
    <col min="789" max="789" width="13.140625" style="110" customWidth="1"/>
    <col min="790" max="1021" width="9.140625" style="110"/>
    <col min="1022" max="1022" width="2.140625" style="110" customWidth="1"/>
    <col min="1023" max="1023" width="0" style="110" hidden="1" customWidth="1"/>
    <col min="1024" max="1024" width="3.5703125" style="110" bestFit="1" customWidth="1"/>
    <col min="1025" max="1025" width="6" style="110" customWidth="1"/>
    <col min="1026" max="1026" width="4.42578125" style="110" customWidth="1"/>
    <col min="1027" max="1027" width="16.42578125" style="110" customWidth="1"/>
    <col min="1028" max="1028" width="0.140625" style="110" customWidth="1"/>
    <col min="1029" max="1031" width="0" style="110" hidden="1" customWidth="1"/>
    <col min="1032" max="1032" width="12.85546875" style="110" customWidth="1"/>
    <col min="1033" max="1033" width="13.140625" style="110" customWidth="1"/>
    <col min="1034" max="1034" width="16" style="110" customWidth="1"/>
    <col min="1035" max="1035" width="0" style="110" hidden="1" customWidth="1"/>
    <col min="1036" max="1036" width="13.42578125" style="110" customWidth="1"/>
    <col min="1037" max="1037" width="12.7109375" style="110" customWidth="1"/>
    <col min="1038" max="1042" width="13.140625" style="110" customWidth="1"/>
    <col min="1043" max="1043" width="18.140625" style="110" customWidth="1"/>
    <col min="1044" max="1044" width="13.42578125" style="110" customWidth="1"/>
    <col min="1045" max="1045" width="13.140625" style="110" customWidth="1"/>
    <col min="1046" max="1277" width="9.140625" style="110"/>
    <col min="1278" max="1278" width="2.140625" style="110" customWidth="1"/>
    <col min="1279" max="1279" width="0" style="110" hidden="1" customWidth="1"/>
    <col min="1280" max="1280" width="3.5703125" style="110" bestFit="1" customWidth="1"/>
    <col min="1281" max="1281" width="6" style="110" customWidth="1"/>
    <col min="1282" max="1282" width="4.42578125" style="110" customWidth="1"/>
    <col min="1283" max="1283" width="16.42578125" style="110" customWidth="1"/>
    <col min="1284" max="1284" width="0.140625" style="110" customWidth="1"/>
    <col min="1285" max="1287" width="0" style="110" hidden="1" customWidth="1"/>
    <col min="1288" max="1288" width="12.85546875" style="110" customWidth="1"/>
    <col min="1289" max="1289" width="13.140625" style="110" customWidth="1"/>
    <col min="1290" max="1290" width="16" style="110" customWidth="1"/>
    <col min="1291" max="1291" width="0" style="110" hidden="1" customWidth="1"/>
    <col min="1292" max="1292" width="13.42578125" style="110" customWidth="1"/>
    <col min="1293" max="1293" width="12.7109375" style="110" customWidth="1"/>
    <col min="1294" max="1298" width="13.140625" style="110" customWidth="1"/>
    <col min="1299" max="1299" width="18.140625" style="110" customWidth="1"/>
    <col min="1300" max="1300" width="13.42578125" style="110" customWidth="1"/>
    <col min="1301" max="1301" width="13.140625" style="110" customWidth="1"/>
    <col min="1302" max="1533" width="9.140625" style="110"/>
    <col min="1534" max="1534" width="2.140625" style="110" customWidth="1"/>
    <col min="1535" max="1535" width="0" style="110" hidden="1" customWidth="1"/>
    <col min="1536" max="1536" width="3.5703125" style="110" bestFit="1" customWidth="1"/>
    <col min="1537" max="1537" width="6" style="110" customWidth="1"/>
    <col min="1538" max="1538" width="4.42578125" style="110" customWidth="1"/>
    <col min="1539" max="1539" width="16.42578125" style="110" customWidth="1"/>
    <col min="1540" max="1540" width="0.140625" style="110" customWidth="1"/>
    <col min="1541" max="1543" width="0" style="110" hidden="1" customWidth="1"/>
    <col min="1544" max="1544" width="12.85546875" style="110" customWidth="1"/>
    <col min="1545" max="1545" width="13.140625" style="110" customWidth="1"/>
    <col min="1546" max="1546" width="16" style="110" customWidth="1"/>
    <col min="1547" max="1547" width="0" style="110" hidden="1" customWidth="1"/>
    <col min="1548" max="1548" width="13.42578125" style="110" customWidth="1"/>
    <col min="1549" max="1549" width="12.7109375" style="110" customWidth="1"/>
    <col min="1550" max="1554" width="13.140625" style="110" customWidth="1"/>
    <col min="1555" max="1555" width="18.140625" style="110" customWidth="1"/>
    <col min="1556" max="1556" width="13.42578125" style="110" customWidth="1"/>
    <col min="1557" max="1557" width="13.140625" style="110" customWidth="1"/>
    <col min="1558" max="1789" width="9.140625" style="110"/>
    <col min="1790" max="1790" width="2.140625" style="110" customWidth="1"/>
    <col min="1791" max="1791" width="0" style="110" hidden="1" customWidth="1"/>
    <col min="1792" max="1792" width="3.5703125" style="110" bestFit="1" customWidth="1"/>
    <col min="1793" max="1793" width="6" style="110" customWidth="1"/>
    <col min="1794" max="1794" width="4.42578125" style="110" customWidth="1"/>
    <col min="1795" max="1795" width="16.42578125" style="110" customWidth="1"/>
    <col min="1796" max="1796" width="0.140625" style="110" customWidth="1"/>
    <col min="1797" max="1799" width="0" style="110" hidden="1" customWidth="1"/>
    <col min="1800" max="1800" width="12.85546875" style="110" customWidth="1"/>
    <col min="1801" max="1801" width="13.140625" style="110" customWidth="1"/>
    <col min="1802" max="1802" width="16" style="110" customWidth="1"/>
    <col min="1803" max="1803" width="0" style="110" hidden="1" customWidth="1"/>
    <col min="1804" max="1804" width="13.42578125" style="110" customWidth="1"/>
    <col min="1805" max="1805" width="12.7109375" style="110" customWidth="1"/>
    <col min="1806" max="1810" width="13.140625" style="110" customWidth="1"/>
    <col min="1811" max="1811" width="18.140625" style="110" customWidth="1"/>
    <col min="1812" max="1812" width="13.42578125" style="110" customWidth="1"/>
    <col min="1813" max="1813" width="13.140625" style="110" customWidth="1"/>
    <col min="1814" max="2045" width="9.140625" style="110"/>
    <col min="2046" max="2046" width="2.140625" style="110" customWidth="1"/>
    <col min="2047" max="2047" width="0" style="110" hidden="1" customWidth="1"/>
    <col min="2048" max="2048" width="3.5703125" style="110" bestFit="1" customWidth="1"/>
    <col min="2049" max="2049" width="6" style="110" customWidth="1"/>
    <col min="2050" max="2050" width="4.42578125" style="110" customWidth="1"/>
    <col min="2051" max="2051" width="16.42578125" style="110" customWidth="1"/>
    <col min="2052" max="2052" width="0.140625" style="110" customWidth="1"/>
    <col min="2053" max="2055" width="0" style="110" hidden="1" customWidth="1"/>
    <col min="2056" max="2056" width="12.85546875" style="110" customWidth="1"/>
    <col min="2057" max="2057" width="13.140625" style="110" customWidth="1"/>
    <col min="2058" max="2058" width="16" style="110" customWidth="1"/>
    <col min="2059" max="2059" width="0" style="110" hidden="1" customWidth="1"/>
    <col min="2060" max="2060" width="13.42578125" style="110" customWidth="1"/>
    <col min="2061" max="2061" width="12.7109375" style="110" customWidth="1"/>
    <col min="2062" max="2066" width="13.140625" style="110" customWidth="1"/>
    <col min="2067" max="2067" width="18.140625" style="110" customWidth="1"/>
    <col min="2068" max="2068" width="13.42578125" style="110" customWidth="1"/>
    <col min="2069" max="2069" width="13.140625" style="110" customWidth="1"/>
    <col min="2070" max="2301" width="9.140625" style="110"/>
    <col min="2302" max="2302" width="2.140625" style="110" customWidth="1"/>
    <col min="2303" max="2303" width="0" style="110" hidden="1" customWidth="1"/>
    <col min="2304" max="2304" width="3.5703125" style="110" bestFit="1" customWidth="1"/>
    <col min="2305" max="2305" width="6" style="110" customWidth="1"/>
    <col min="2306" max="2306" width="4.42578125" style="110" customWidth="1"/>
    <col min="2307" max="2307" width="16.42578125" style="110" customWidth="1"/>
    <col min="2308" max="2308" width="0.140625" style="110" customWidth="1"/>
    <col min="2309" max="2311" width="0" style="110" hidden="1" customWidth="1"/>
    <col min="2312" max="2312" width="12.85546875" style="110" customWidth="1"/>
    <col min="2313" max="2313" width="13.140625" style="110" customWidth="1"/>
    <col min="2314" max="2314" width="16" style="110" customWidth="1"/>
    <col min="2315" max="2315" width="0" style="110" hidden="1" customWidth="1"/>
    <col min="2316" max="2316" width="13.42578125" style="110" customWidth="1"/>
    <col min="2317" max="2317" width="12.7109375" style="110" customWidth="1"/>
    <col min="2318" max="2322" width="13.140625" style="110" customWidth="1"/>
    <col min="2323" max="2323" width="18.140625" style="110" customWidth="1"/>
    <col min="2324" max="2324" width="13.42578125" style="110" customWidth="1"/>
    <col min="2325" max="2325" width="13.140625" style="110" customWidth="1"/>
    <col min="2326" max="2557" width="9.140625" style="110"/>
    <col min="2558" max="2558" width="2.140625" style="110" customWidth="1"/>
    <col min="2559" max="2559" width="0" style="110" hidden="1" customWidth="1"/>
    <col min="2560" max="2560" width="3.5703125" style="110" bestFit="1" customWidth="1"/>
    <col min="2561" max="2561" width="6" style="110" customWidth="1"/>
    <col min="2562" max="2562" width="4.42578125" style="110" customWidth="1"/>
    <col min="2563" max="2563" width="16.42578125" style="110" customWidth="1"/>
    <col min="2564" max="2564" width="0.140625" style="110" customWidth="1"/>
    <col min="2565" max="2567" width="0" style="110" hidden="1" customWidth="1"/>
    <col min="2568" max="2568" width="12.85546875" style="110" customWidth="1"/>
    <col min="2569" max="2569" width="13.140625" style="110" customWidth="1"/>
    <col min="2570" max="2570" width="16" style="110" customWidth="1"/>
    <col min="2571" max="2571" width="0" style="110" hidden="1" customWidth="1"/>
    <col min="2572" max="2572" width="13.42578125" style="110" customWidth="1"/>
    <col min="2573" max="2573" width="12.7109375" style="110" customWidth="1"/>
    <col min="2574" max="2578" width="13.140625" style="110" customWidth="1"/>
    <col min="2579" max="2579" width="18.140625" style="110" customWidth="1"/>
    <col min="2580" max="2580" width="13.42578125" style="110" customWidth="1"/>
    <col min="2581" max="2581" width="13.140625" style="110" customWidth="1"/>
    <col min="2582" max="2813" width="9.140625" style="110"/>
    <col min="2814" max="2814" width="2.140625" style="110" customWidth="1"/>
    <col min="2815" max="2815" width="0" style="110" hidden="1" customWidth="1"/>
    <col min="2816" max="2816" width="3.5703125" style="110" bestFit="1" customWidth="1"/>
    <col min="2817" max="2817" width="6" style="110" customWidth="1"/>
    <col min="2818" max="2818" width="4.42578125" style="110" customWidth="1"/>
    <col min="2819" max="2819" width="16.42578125" style="110" customWidth="1"/>
    <col min="2820" max="2820" width="0.140625" style="110" customWidth="1"/>
    <col min="2821" max="2823" width="0" style="110" hidden="1" customWidth="1"/>
    <col min="2824" max="2824" width="12.85546875" style="110" customWidth="1"/>
    <col min="2825" max="2825" width="13.140625" style="110" customWidth="1"/>
    <col min="2826" max="2826" width="16" style="110" customWidth="1"/>
    <col min="2827" max="2827" width="0" style="110" hidden="1" customWidth="1"/>
    <col min="2828" max="2828" width="13.42578125" style="110" customWidth="1"/>
    <col min="2829" max="2829" width="12.7109375" style="110" customWidth="1"/>
    <col min="2830" max="2834" width="13.140625" style="110" customWidth="1"/>
    <col min="2835" max="2835" width="18.140625" style="110" customWidth="1"/>
    <col min="2836" max="2836" width="13.42578125" style="110" customWidth="1"/>
    <col min="2837" max="2837" width="13.140625" style="110" customWidth="1"/>
    <col min="2838" max="3069" width="9.140625" style="110"/>
    <col min="3070" max="3070" width="2.140625" style="110" customWidth="1"/>
    <col min="3071" max="3071" width="0" style="110" hidden="1" customWidth="1"/>
    <col min="3072" max="3072" width="3.5703125" style="110" bestFit="1" customWidth="1"/>
    <col min="3073" max="3073" width="6" style="110" customWidth="1"/>
    <col min="3074" max="3074" width="4.42578125" style="110" customWidth="1"/>
    <col min="3075" max="3075" width="16.42578125" style="110" customWidth="1"/>
    <col min="3076" max="3076" width="0.140625" style="110" customWidth="1"/>
    <col min="3077" max="3079" width="0" style="110" hidden="1" customWidth="1"/>
    <col min="3080" max="3080" width="12.85546875" style="110" customWidth="1"/>
    <col min="3081" max="3081" width="13.140625" style="110" customWidth="1"/>
    <col min="3082" max="3082" width="16" style="110" customWidth="1"/>
    <col min="3083" max="3083" width="0" style="110" hidden="1" customWidth="1"/>
    <col min="3084" max="3084" width="13.42578125" style="110" customWidth="1"/>
    <col min="3085" max="3085" width="12.7109375" style="110" customWidth="1"/>
    <col min="3086" max="3090" width="13.140625" style="110" customWidth="1"/>
    <col min="3091" max="3091" width="18.140625" style="110" customWidth="1"/>
    <col min="3092" max="3092" width="13.42578125" style="110" customWidth="1"/>
    <col min="3093" max="3093" width="13.140625" style="110" customWidth="1"/>
    <col min="3094" max="3325" width="9.140625" style="110"/>
    <col min="3326" max="3326" width="2.140625" style="110" customWidth="1"/>
    <col min="3327" max="3327" width="0" style="110" hidden="1" customWidth="1"/>
    <col min="3328" max="3328" width="3.5703125" style="110" bestFit="1" customWidth="1"/>
    <col min="3329" max="3329" width="6" style="110" customWidth="1"/>
    <col min="3330" max="3330" width="4.42578125" style="110" customWidth="1"/>
    <col min="3331" max="3331" width="16.42578125" style="110" customWidth="1"/>
    <col min="3332" max="3332" width="0.140625" style="110" customWidth="1"/>
    <col min="3333" max="3335" width="0" style="110" hidden="1" customWidth="1"/>
    <col min="3336" max="3336" width="12.85546875" style="110" customWidth="1"/>
    <col min="3337" max="3337" width="13.140625" style="110" customWidth="1"/>
    <col min="3338" max="3338" width="16" style="110" customWidth="1"/>
    <col min="3339" max="3339" width="0" style="110" hidden="1" customWidth="1"/>
    <col min="3340" max="3340" width="13.42578125" style="110" customWidth="1"/>
    <col min="3341" max="3341" width="12.7109375" style="110" customWidth="1"/>
    <col min="3342" max="3346" width="13.140625" style="110" customWidth="1"/>
    <col min="3347" max="3347" width="18.140625" style="110" customWidth="1"/>
    <col min="3348" max="3348" width="13.42578125" style="110" customWidth="1"/>
    <col min="3349" max="3349" width="13.140625" style="110" customWidth="1"/>
    <col min="3350" max="3581" width="9.140625" style="110"/>
    <col min="3582" max="3582" width="2.140625" style="110" customWidth="1"/>
    <col min="3583" max="3583" width="0" style="110" hidden="1" customWidth="1"/>
    <col min="3584" max="3584" width="3.5703125" style="110" bestFit="1" customWidth="1"/>
    <col min="3585" max="3585" width="6" style="110" customWidth="1"/>
    <col min="3586" max="3586" width="4.42578125" style="110" customWidth="1"/>
    <col min="3587" max="3587" width="16.42578125" style="110" customWidth="1"/>
    <col min="3588" max="3588" width="0.140625" style="110" customWidth="1"/>
    <col min="3589" max="3591" width="0" style="110" hidden="1" customWidth="1"/>
    <col min="3592" max="3592" width="12.85546875" style="110" customWidth="1"/>
    <col min="3593" max="3593" width="13.140625" style="110" customWidth="1"/>
    <col min="3594" max="3594" width="16" style="110" customWidth="1"/>
    <col min="3595" max="3595" width="0" style="110" hidden="1" customWidth="1"/>
    <col min="3596" max="3596" width="13.42578125" style="110" customWidth="1"/>
    <col min="3597" max="3597" width="12.7109375" style="110" customWidth="1"/>
    <col min="3598" max="3602" width="13.140625" style="110" customWidth="1"/>
    <col min="3603" max="3603" width="18.140625" style="110" customWidth="1"/>
    <col min="3604" max="3604" width="13.42578125" style="110" customWidth="1"/>
    <col min="3605" max="3605" width="13.140625" style="110" customWidth="1"/>
    <col min="3606" max="3837" width="9.140625" style="110"/>
    <col min="3838" max="3838" width="2.140625" style="110" customWidth="1"/>
    <col min="3839" max="3839" width="0" style="110" hidden="1" customWidth="1"/>
    <col min="3840" max="3840" width="3.5703125" style="110" bestFit="1" customWidth="1"/>
    <col min="3841" max="3841" width="6" style="110" customWidth="1"/>
    <col min="3842" max="3842" width="4.42578125" style="110" customWidth="1"/>
    <col min="3843" max="3843" width="16.42578125" style="110" customWidth="1"/>
    <col min="3844" max="3844" width="0.140625" style="110" customWidth="1"/>
    <col min="3845" max="3847" width="0" style="110" hidden="1" customWidth="1"/>
    <col min="3848" max="3848" width="12.85546875" style="110" customWidth="1"/>
    <col min="3849" max="3849" width="13.140625" style="110" customWidth="1"/>
    <col min="3850" max="3850" width="16" style="110" customWidth="1"/>
    <col min="3851" max="3851" width="0" style="110" hidden="1" customWidth="1"/>
    <col min="3852" max="3852" width="13.42578125" style="110" customWidth="1"/>
    <col min="3853" max="3853" width="12.7109375" style="110" customWidth="1"/>
    <col min="3854" max="3858" width="13.140625" style="110" customWidth="1"/>
    <col min="3859" max="3859" width="18.140625" style="110" customWidth="1"/>
    <col min="3860" max="3860" width="13.42578125" style="110" customWidth="1"/>
    <col min="3861" max="3861" width="13.140625" style="110" customWidth="1"/>
    <col min="3862" max="4093" width="9.140625" style="110"/>
    <col min="4094" max="4094" width="2.140625" style="110" customWidth="1"/>
    <col min="4095" max="4095" width="0" style="110" hidden="1" customWidth="1"/>
    <col min="4096" max="4096" width="3.5703125" style="110" bestFit="1" customWidth="1"/>
    <col min="4097" max="4097" width="6" style="110" customWidth="1"/>
    <col min="4098" max="4098" width="4.42578125" style="110" customWidth="1"/>
    <col min="4099" max="4099" width="16.42578125" style="110" customWidth="1"/>
    <col min="4100" max="4100" width="0.140625" style="110" customWidth="1"/>
    <col min="4101" max="4103" width="0" style="110" hidden="1" customWidth="1"/>
    <col min="4104" max="4104" width="12.85546875" style="110" customWidth="1"/>
    <col min="4105" max="4105" width="13.140625" style="110" customWidth="1"/>
    <col min="4106" max="4106" width="16" style="110" customWidth="1"/>
    <col min="4107" max="4107" width="0" style="110" hidden="1" customWidth="1"/>
    <col min="4108" max="4108" width="13.42578125" style="110" customWidth="1"/>
    <col min="4109" max="4109" width="12.7109375" style="110" customWidth="1"/>
    <col min="4110" max="4114" width="13.140625" style="110" customWidth="1"/>
    <col min="4115" max="4115" width="18.140625" style="110" customWidth="1"/>
    <col min="4116" max="4116" width="13.42578125" style="110" customWidth="1"/>
    <col min="4117" max="4117" width="13.140625" style="110" customWidth="1"/>
    <col min="4118" max="4349" width="9.140625" style="110"/>
    <col min="4350" max="4350" width="2.140625" style="110" customWidth="1"/>
    <col min="4351" max="4351" width="0" style="110" hidden="1" customWidth="1"/>
    <col min="4352" max="4352" width="3.5703125" style="110" bestFit="1" customWidth="1"/>
    <col min="4353" max="4353" width="6" style="110" customWidth="1"/>
    <col min="4354" max="4354" width="4.42578125" style="110" customWidth="1"/>
    <col min="4355" max="4355" width="16.42578125" style="110" customWidth="1"/>
    <col min="4356" max="4356" width="0.140625" style="110" customWidth="1"/>
    <col min="4357" max="4359" width="0" style="110" hidden="1" customWidth="1"/>
    <col min="4360" max="4360" width="12.85546875" style="110" customWidth="1"/>
    <col min="4361" max="4361" width="13.140625" style="110" customWidth="1"/>
    <col min="4362" max="4362" width="16" style="110" customWidth="1"/>
    <col min="4363" max="4363" width="0" style="110" hidden="1" customWidth="1"/>
    <col min="4364" max="4364" width="13.42578125" style="110" customWidth="1"/>
    <col min="4365" max="4365" width="12.7109375" style="110" customWidth="1"/>
    <col min="4366" max="4370" width="13.140625" style="110" customWidth="1"/>
    <col min="4371" max="4371" width="18.140625" style="110" customWidth="1"/>
    <col min="4372" max="4372" width="13.42578125" style="110" customWidth="1"/>
    <col min="4373" max="4373" width="13.140625" style="110" customWidth="1"/>
    <col min="4374" max="4605" width="9.140625" style="110"/>
    <col min="4606" max="4606" width="2.140625" style="110" customWidth="1"/>
    <col min="4607" max="4607" width="0" style="110" hidden="1" customWidth="1"/>
    <col min="4608" max="4608" width="3.5703125" style="110" bestFit="1" customWidth="1"/>
    <col min="4609" max="4609" width="6" style="110" customWidth="1"/>
    <col min="4610" max="4610" width="4.42578125" style="110" customWidth="1"/>
    <col min="4611" max="4611" width="16.42578125" style="110" customWidth="1"/>
    <col min="4612" max="4612" width="0.140625" style="110" customWidth="1"/>
    <col min="4613" max="4615" width="0" style="110" hidden="1" customWidth="1"/>
    <col min="4616" max="4616" width="12.85546875" style="110" customWidth="1"/>
    <col min="4617" max="4617" width="13.140625" style="110" customWidth="1"/>
    <col min="4618" max="4618" width="16" style="110" customWidth="1"/>
    <col min="4619" max="4619" width="0" style="110" hidden="1" customWidth="1"/>
    <col min="4620" max="4620" width="13.42578125" style="110" customWidth="1"/>
    <col min="4621" max="4621" width="12.7109375" style="110" customWidth="1"/>
    <col min="4622" max="4626" width="13.140625" style="110" customWidth="1"/>
    <col min="4627" max="4627" width="18.140625" style="110" customWidth="1"/>
    <col min="4628" max="4628" width="13.42578125" style="110" customWidth="1"/>
    <col min="4629" max="4629" width="13.140625" style="110" customWidth="1"/>
    <col min="4630" max="4861" width="9.140625" style="110"/>
    <col min="4862" max="4862" width="2.140625" style="110" customWidth="1"/>
    <col min="4863" max="4863" width="0" style="110" hidden="1" customWidth="1"/>
    <col min="4864" max="4864" width="3.5703125" style="110" bestFit="1" customWidth="1"/>
    <col min="4865" max="4865" width="6" style="110" customWidth="1"/>
    <col min="4866" max="4866" width="4.42578125" style="110" customWidth="1"/>
    <col min="4867" max="4867" width="16.42578125" style="110" customWidth="1"/>
    <col min="4868" max="4868" width="0.140625" style="110" customWidth="1"/>
    <col min="4869" max="4871" width="0" style="110" hidden="1" customWidth="1"/>
    <col min="4872" max="4872" width="12.85546875" style="110" customWidth="1"/>
    <col min="4873" max="4873" width="13.140625" style="110" customWidth="1"/>
    <col min="4874" max="4874" width="16" style="110" customWidth="1"/>
    <col min="4875" max="4875" width="0" style="110" hidden="1" customWidth="1"/>
    <col min="4876" max="4876" width="13.42578125" style="110" customWidth="1"/>
    <col min="4877" max="4877" width="12.7109375" style="110" customWidth="1"/>
    <col min="4878" max="4882" width="13.140625" style="110" customWidth="1"/>
    <col min="4883" max="4883" width="18.140625" style="110" customWidth="1"/>
    <col min="4884" max="4884" width="13.42578125" style="110" customWidth="1"/>
    <col min="4885" max="4885" width="13.140625" style="110" customWidth="1"/>
    <col min="4886" max="5117" width="9.140625" style="110"/>
    <col min="5118" max="5118" width="2.140625" style="110" customWidth="1"/>
    <col min="5119" max="5119" width="0" style="110" hidden="1" customWidth="1"/>
    <col min="5120" max="5120" width="3.5703125" style="110" bestFit="1" customWidth="1"/>
    <col min="5121" max="5121" width="6" style="110" customWidth="1"/>
    <col min="5122" max="5122" width="4.42578125" style="110" customWidth="1"/>
    <col min="5123" max="5123" width="16.42578125" style="110" customWidth="1"/>
    <col min="5124" max="5124" width="0.140625" style="110" customWidth="1"/>
    <col min="5125" max="5127" width="0" style="110" hidden="1" customWidth="1"/>
    <col min="5128" max="5128" width="12.85546875" style="110" customWidth="1"/>
    <col min="5129" max="5129" width="13.140625" style="110" customWidth="1"/>
    <col min="5130" max="5130" width="16" style="110" customWidth="1"/>
    <col min="5131" max="5131" width="0" style="110" hidden="1" customWidth="1"/>
    <col min="5132" max="5132" width="13.42578125" style="110" customWidth="1"/>
    <col min="5133" max="5133" width="12.7109375" style="110" customWidth="1"/>
    <col min="5134" max="5138" width="13.140625" style="110" customWidth="1"/>
    <col min="5139" max="5139" width="18.140625" style="110" customWidth="1"/>
    <col min="5140" max="5140" width="13.42578125" style="110" customWidth="1"/>
    <col min="5141" max="5141" width="13.140625" style="110" customWidth="1"/>
    <col min="5142" max="5373" width="9.140625" style="110"/>
    <col min="5374" max="5374" width="2.140625" style="110" customWidth="1"/>
    <col min="5375" max="5375" width="0" style="110" hidden="1" customWidth="1"/>
    <col min="5376" max="5376" width="3.5703125" style="110" bestFit="1" customWidth="1"/>
    <col min="5377" max="5377" width="6" style="110" customWidth="1"/>
    <col min="5378" max="5378" width="4.42578125" style="110" customWidth="1"/>
    <col min="5379" max="5379" width="16.42578125" style="110" customWidth="1"/>
    <col min="5380" max="5380" width="0.140625" style="110" customWidth="1"/>
    <col min="5381" max="5383" width="0" style="110" hidden="1" customWidth="1"/>
    <col min="5384" max="5384" width="12.85546875" style="110" customWidth="1"/>
    <col min="5385" max="5385" width="13.140625" style="110" customWidth="1"/>
    <col min="5386" max="5386" width="16" style="110" customWidth="1"/>
    <col min="5387" max="5387" width="0" style="110" hidden="1" customWidth="1"/>
    <col min="5388" max="5388" width="13.42578125" style="110" customWidth="1"/>
    <col min="5389" max="5389" width="12.7109375" style="110" customWidth="1"/>
    <col min="5390" max="5394" width="13.140625" style="110" customWidth="1"/>
    <col min="5395" max="5395" width="18.140625" style="110" customWidth="1"/>
    <col min="5396" max="5396" width="13.42578125" style="110" customWidth="1"/>
    <col min="5397" max="5397" width="13.140625" style="110" customWidth="1"/>
    <col min="5398" max="5629" width="9.140625" style="110"/>
    <col min="5630" max="5630" width="2.140625" style="110" customWidth="1"/>
    <col min="5631" max="5631" width="0" style="110" hidden="1" customWidth="1"/>
    <col min="5632" max="5632" width="3.5703125" style="110" bestFit="1" customWidth="1"/>
    <col min="5633" max="5633" width="6" style="110" customWidth="1"/>
    <col min="5634" max="5634" width="4.42578125" style="110" customWidth="1"/>
    <col min="5635" max="5635" width="16.42578125" style="110" customWidth="1"/>
    <col min="5636" max="5636" width="0.140625" style="110" customWidth="1"/>
    <col min="5637" max="5639" width="0" style="110" hidden="1" customWidth="1"/>
    <col min="5640" max="5640" width="12.85546875" style="110" customWidth="1"/>
    <col min="5641" max="5641" width="13.140625" style="110" customWidth="1"/>
    <col min="5642" max="5642" width="16" style="110" customWidth="1"/>
    <col min="5643" max="5643" width="0" style="110" hidden="1" customWidth="1"/>
    <col min="5644" max="5644" width="13.42578125" style="110" customWidth="1"/>
    <col min="5645" max="5645" width="12.7109375" style="110" customWidth="1"/>
    <col min="5646" max="5650" width="13.140625" style="110" customWidth="1"/>
    <col min="5651" max="5651" width="18.140625" style="110" customWidth="1"/>
    <col min="5652" max="5652" width="13.42578125" style="110" customWidth="1"/>
    <col min="5653" max="5653" width="13.140625" style="110" customWidth="1"/>
    <col min="5654" max="5885" width="9.140625" style="110"/>
    <col min="5886" max="5886" width="2.140625" style="110" customWidth="1"/>
    <col min="5887" max="5887" width="0" style="110" hidden="1" customWidth="1"/>
    <col min="5888" max="5888" width="3.5703125" style="110" bestFit="1" customWidth="1"/>
    <col min="5889" max="5889" width="6" style="110" customWidth="1"/>
    <col min="5890" max="5890" width="4.42578125" style="110" customWidth="1"/>
    <col min="5891" max="5891" width="16.42578125" style="110" customWidth="1"/>
    <col min="5892" max="5892" width="0.140625" style="110" customWidth="1"/>
    <col min="5893" max="5895" width="0" style="110" hidden="1" customWidth="1"/>
    <col min="5896" max="5896" width="12.85546875" style="110" customWidth="1"/>
    <col min="5897" max="5897" width="13.140625" style="110" customWidth="1"/>
    <col min="5898" max="5898" width="16" style="110" customWidth="1"/>
    <col min="5899" max="5899" width="0" style="110" hidden="1" customWidth="1"/>
    <col min="5900" max="5900" width="13.42578125" style="110" customWidth="1"/>
    <col min="5901" max="5901" width="12.7109375" style="110" customWidth="1"/>
    <col min="5902" max="5906" width="13.140625" style="110" customWidth="1"/>
    <col min="5907" max="5907" width="18.140625" style="110" customWidth="1"/>
    <col min="5908" max="5908" width="13.42578125" style="110" customWidth="1"/>
    <col min="5909" max="5909" width="13.140625" style="110" customWidth="1"/>
    <col min="5910" max="6141" width="9.140625" style="110"/>
    <col min="6142" max="6142" width="2.140625" style="110" customWidth="1"/>
    <col min="6143" max="6143" width="0" style="110" hidden="1" customWidth="1"/>
    <col min="6144" max="6144" width="3.5703125" style="110" bestFit="1" customWidth="1"/>
    <col min="6145" max="6145" width="6" style="110" customWidth="1"/>
    <col min="6146" max="6146" width="4.42578125" style="110" customWidth="1"/>
    <col min="6147" max="6147" width="16.42578125" style="110" customWidth="1"/>
    <col min="6148" max="6148" width="0.140625" style="110" customWidth="1"/>
    <col min="6149" max="6151" width="0" style="110" hidden="1" customWidth="1"/>
    <col min="6152" max="6152" width="12.85546875" style="110" customWidth="1"/>
    <col min="6153" max="6153" width="13.140625" style="110" customWidth="1"/>
    <col min="6154" max="6154" width="16" style="110" customWidth="1"/>
    <col min="6155" max="6155" width="0" style="110" hidden="1" customWidth="1"/>
    <col min="6156" max="6156" width="13.42578125" style="110" customWidth="1"/>
    <col min="6157" max="6157" width="12.7109375" style="110" customWidth="1"/>
    <col min="6158" max="6162" width="13.140625" style="110" customWidth="1"/>
    <col min="6163" max="6163" width="18.140625" style="110" customWidth="1"/>
    <col min="6164" max="6164" width="13.42578125" style="110" customWidth="1"/>
    <col min="6165" max="6165" width="13.140625" style="110" customWidth="1"/>
    <col min="6166" max="6397" width="9.140625" style="110"/>
    <col min="6398" max="6398" width="2.140625" style="110" customWidth="1"/>
    <col min="6399" max="6399" width="0" style="110" hidden="1" customWidth="1"/>
    <col min="6400" max="6400" width="3.5703125" style="110" bestFit="1" customWidth="1"/>
    <col min="6401" max="6401" width="6" style="110" customWidth="1"/>
    <col min="6402" max="6402" width="4.42578125" style="110" customWidth="1"/>
    <col min="6403" max="6403" width="16.42578125" style="110" customWidth="1"/>
    <col min="6404" max="6404" width="0.140625" style="110" customWidth="1"/>
    <col min="6405" max="6407" width="0" style="110" hidden="1" customWidth="1"/>
    <col min="6408" max="6408" width="12.85546875" style="110" customWidth="1"/>
    <col min="6409" max="6409" width="13.140625" style="110" customWidth="1"/>
    <col min="6410" max="6410" width="16" style="110" customWidth="1"/>
    <col min="6411" max="6411" width="0" style="110" hidden="1" customWidth="1"/>
    <col min="6412" max="6412" width="13.42578125" style="110" customWidth="1"/>
    <col min="6413" max="6413" width="12.7109375" style="110" customWidth="1"/>
    <col min="6414" max="6418" width="13.140625" style="110" customWidth="1"/>
    <col min="6419" max="6419" width="18.140625" style="110" customWidth="1"/>
    <col min="6420" max="6420" width="13.42578125" style="110" customWidth="1"/>
    <col min="6421" max="6421" width="13.140625" style="110" customWidth="1"/>
    <col min="6422" max="6653" width="9.140625" style="110"/>
    <col min="6654" max="6654" width="2.140625" style="110" customWidth="1"/>
    <col min="6655" max="6655" width="0" style="110" hidden="1" customWidth="1"/>
    <col min="6656" max="6656" width="3.5703125" style="110" bestFit="1" customWidth="1"/>
    <col min="6657" max="6657" width="6" style="110" customWidth="1"/>
    <col min="6658" max="6658" width="4.42578125" style="110" customWidth="1"/>
    <col min="6659" max="6659" width="16.42578125" style="110" customWidth="1"/>
    <col min="6660" max="6660" width="0.140625" style="110" customWidth="1"/>
    <col min="6661" max="6663" width="0" style="110" hidden="1" customWidth="1"/>
    <col min="6664" max="6664" width="12.85546875" style="110" customWidth="1"/>
    <col min="6665" max="6665" width="13.140625" style="110" customWidth="1"/>
    <col min="6666" max="6666" width="16" style="110" customWidth="1"/>
    <col min="6667" max="6667" width="0" style="110" hidden="1" customWidth="1"/>
    <col min="6668" max="6668" width="13.42578125" style="110" customWidth="1"/>
    <col min="6669" max="6669" width="12.7109375" style="110" customWidth="1"/>
    <col min="6670" max="6674" width="13.140625" style="110" customWidth="1"/>
    <col min="6675" max="6675" width="18.140625" style="110" customWidth="1"/>
    <col min="6676" max="6676" width="13.42578125" style="110" customWidth="1"/>
    <col min="6677" max="6677" width="13.140625" style="110" customWidth="1"/>
    <col min="6678" max="6909" width="9.140625" style="110"/>
    <col min="6910" max="6910" width="2.140625" style="110" customWidth="1"/>
    <col min="6911" max="6911" width="0" style="110" hidden="1" customWidth="1"/>
    <col min="6912" max="6912" width="3.5703125" style="110" bestFit="1" customWidth="1"/>
    <col min="6913" max="6913" width="6" style="110" customWidth="1"/>
    <col min="6914" max="6914" width="4.42578125" style="110" customWidth="1"/>
    <col min="6915" max="6915" width="16.42578125" style="110" customWidth="1"/>
    <col min="6916" max="6916" width="0.140625" style="110" customWidth="1"/>
    <col min="6917" max="6919" width="0" style="110" hidden="1" customWidth="1"/>
    <col min="6920" max="6920" width="12.85546875" style="110" customWidth="1"/>
    <col min="6921" max="6921" width="13.140625" style="110" customWidth="1"/>
    <col min="6922" max="6922" width="16" style="110" customWidth="1"/>
    <col min="6923" max="6923" width="0" style="110" hidden="1" customWidth="1"/>
    <col min="6924" max="6924" width="13.42578125" style="110" customWidth="1"/>
    <col min="6925" max="6925" width="12.7109375" style="110" customWidth="1"/>
    <col min="6926" max="6930" width="13.140625" style="110" customWidth="1"/>
    <col min="6931" max="6931" width="18.140625" style="110" customWidth="1"/>
    <col min="6932" max="6932" width="13.42578125" style="110" customWidth="1"/>
    <col min="6933" max="6933" width="13.140625" style="110" customWidth="1"/>
    <col min="6934" max="7165" width="9.140625" style="110"/>
    <col min="7166" max="7166" width="2.140625" style="110" customWidth="1"/>
    <col min="7167" max="7167" width="0" style="110" hidden="1" customWidth="1"/>
    <col min="7168" max="7168" width="3.5703125" style="110" bestFit="1" customWidth="1"/>
    <col min="7169" max="7169" width="6" style="110" customWidth="1"/>
    <col min="7170" max="7170" width="4.42578125" style="110" customWidth="1"/>
    <col min="7171" max="7171" width="16.42578125" style="110" customWidth="1"/>
    <col min="7172" max="7172" width="0.140625" style="110" customWidth="1"/>
    <col min="7173" max="7175" width="0" style="110" hidden="1" customWidth="1"/>
    <col min="7176" max="7176" width="12.85546875" style="110" customWidth="1"/>
    <col min="7177" max="7177" width="13.140625" style="110" customWidth="1"/>
    <col min="7178" max="7178" width="16" style="110" customWidth="1"/>
    <col min="7179" max="7179" width="0" style="110" hidden="1" customWidth="1"/>
    <col min="7180" max="7180" width="13.42578125" style="110" customWidth="1"/>
    <col min="7181" max="7181" width="12.7109375" style="110" customWidth="1"/>
    <col min="7182" max="7186" width="13.140625" style="110" customWidth="1"/>
    <col min="7187" max="7187" width="18.140625" style="110" customWidth="1"/>
    <col min="7188" max="7188" width="13.42578125" style="110" customWidth="1"/>
    <col min="7189" max="7189" width="13.140625" style="110" customWidth="1"/>
    <col min="7190" max="7421" width="9.140625" style="110"/>
    <col min="7422" max="7422" width="2.140625" style="110" customWidth="1"/>
    <col min="7423" max="7423" width="0" style="110" hidden="1" customWidth="1"/>
    <col min="7424" max="7424" width="3.5703125" style="110" bestFit="1" customWidth="1"/>
    <col min="7425" max="7425" width="6" style="110" customWidth="1"/>
    <col min="7426" max="7426" width="4.42578125" style="110" customWidth="1"/>
    <col min="7427" max="7427" width="16.42578125" style="110" customWidth="1"/>
    <col min="7428" max="7428" width="0.140625" style="110" customWidth="1"/>
    <col min="7429" max="7431" width="0" style="110" hidden="1" customWidth="1"/>
    <col min="7432" max="7432" width="12.85546875" style="110" customWidth="1"/>
    <col min="7433" max="7433" width="13.140625" style="110" customWidth="1"/>
    <col min="7434" max="7434" width="16" style="110" customWidth="1"/>
    <col min="7435" max="7435" width="0" style="110" hidden="1" customWidth="1"/>
    <col min="7436" max="7436" width="13.42578125" style="110" customWidth="1"/>
    <col min="7437" max="7437" width="12.7109375" style="110" customWidth="1"/>
    <col min="7438" max="7442" width="13.140625" style="110" customWidth="1"/>
    <col min="7443" max="7443" width="18.140625" style="110" customWidth="1"/>
    <col min="7444" max="7444" width="13.42578125" style="110" customWidth="1"/>
    <col min="7445" max="7445" width="13.140625" style="110" customWidth="1"/>
    <col min="7446" max="7677" width="9.140625" style="110"/>
    <col min="7678" max="7678" width="2.140625" style="110" customWidth="1"/>
    <col min="7679" max="7679" width="0" style="110" hidden="1" customWidth="1"/>
    <col min="7680" max="7680" width="3.5703125" style="110" bestFit="1" customWidth="1"/>
    <col min="7681" max="7681" width="6" style="110" customWidth="1"/>
    <col min="7682" max="7682" width="4.42578125" style="110" customWidth="1"/>
    <col min="7683" max="7683" width="16.42578125" style="110" customWidth="1"/>
    <col min="7684" max="7684" width="0.140625" style="110" customWidth="1"/>
    <col min="7685" max="7687" width="0" style="110" hidden="1" customWidth="1"/>
    <col min="7688" max="7688" width="12.85546875" style="110" customWidth="1"/>
    <col min="7689" max="7689" width="13.140625" style="110" customWidth="1"/>
    <col min="7690" max="7690" width="16" style="110" customWidth="1"/>
    <col min="7691" max="7691" width="0" style="110" hidden="1" customWidth="1"/>
    <col min="7692" max="7692" width="13.42578125" style="110" customWidth="1"/>
    <col min="7693" max="7693" width="12.7109375" style="110" customWidth="1"/>
    <col min="7694" max="7698" width="13.140625" style="110" customWidth="1"/>
    <col min="7699" max="7699" width="18.140625" style="110" customWidth="1"/>
    <col min="7700" max="7700" width="13.42578125" style="110" customWidth="1"/>
    <col min="7701" max="7701" width="13.140625" style="110" customWidth="1"/>
    <col min="7702" max="7933" width="9.140625" style="110"/>
    <col min="7934" max="7934" width="2.140625" style="110" customWidth="1"/>
    <col min="7935" max="7935" width="0" style="110" hidden="1" customWidth="1"/>
    <col min="7936" max="7936" width="3.5703125" style="110" bestFit="1" customWidth="1"/>
    <col min="7937" max="7937" width="6" style="110" customWidth="1"/>
    <col min="7938" max="7938" width="4.42578125" style="110" customWidth="1"/>
    <col min="7939" max="7939" width="16.42578125" style="110" customWidth="1"/>
    <col min="7940" max="7940" width="0.140625" style="110" customWidth="1"/>
    <col min="7941" max="7943" width="0" style="110" hidden="1" customWidth="1"/>
    <col min="7944" max="7944" width="12.85546875" style="110" customWidth="1"/>
    <col min="7945" max="7945" width="13.140625" style="110" customWidth="1"/>
    <col min="7946" max="7946" width="16" style="110" customWidth="1"/>
    <col min="7947" max="7947" width="0" style="110" hidden="1" customWidth="1"/>
    <col min="7948" max="7948" width="13.42578125" style="110" customWidth="1"/>
    <col min="7949" max="7949" width="12.7109375" style="110" customWidth="1"/>
    <col min="7950" max="7954" width="13.140625" style="110" customWidth="1"/>
    <col min="7955" max="7955" width="18.140625" style="110" customWidth="1"/>
    <col min="7956" max="7956" width="13.42578125" style="110" customWidth="1"/>
    <col min="7957" max="7957" width="13.140625" style="110" customWidth="1"/>
    <col min="7958" max="8189" width="9.140625" style="110"/>
    <col min="8190" max="8190" width="2.140625" style="110" customWidth="1"/>
    <col min="8191" max="8191" width="0" style="110" hidden="1" customWidth="1"/>
    <col min="8192" max="8192" width="3.5703125" style="110" bestFit="1" customWidth="1"/>
    <col min="8193" max="8193" width="6" style="110" customWidth="1"/>
    <col min="8194" max="8194" width="4.42578125" style="110" customWidth="1"/>
    <col min="8195" max="8195" width="16.42578125" style="110" customWidth="1"/>
    <col min="8196" max="8196" width="0.140625" style="110" customWidth="1"/>
    <col min="8197" max="8199" width="0" style="110" hidden="1" customWidth="1"/>
    <col min="8200" max="8200" width="12.85546875" style="110" customWidth="1"/>
    <col min="8201" max="8201" width="13.140625" style="110" customWidth="1"/>
    <col min="8202" max="8202" width="16" style="110" customWidth="1"/>
    <col min="8203" max="8203" width="0" style="110" hidden="1" customWidth="1"/>
    <col min="8204" max="8204" width="13.42578125" style="110" customWidth="1"/>
    <col min="8205" max="8205" width="12.7109375" style="110" customWidth="1"/>
    <col min="8206" max="8210" width="13.140625" style="110" customWidth="1"/>
    <col min="8211" max="8211" width="18.140625" style="110" customWidth="1"/>
    <col min="8212" max="8212" width="13.42578125" style="110" customWidth="1"/>
    <col min="8213" max="8213" width="13.140625" style="110" customWidth="1"/>
    <col min="8214" max="8445" width="9.140625" style="110"/>
    <col min="8446" max="8446" width="2.140625" style="110" customWidth="1"/>
    <col min="8447" max="8447" width="0" style="110" hidden="1" customWidth="1"/>
    <col min="8448" max="8448" width="3.5703125" style="110" bestFit="1" customWidth="1"/>
    <col min="8449" max="8449" width="6" style="110" customWidth="1"/>
    <col min="8450" max="8450" width="4.42578125" style="110" customWidth="1"/>
    <col min="8451" max="8451" width="16.42578125" style="110" customWidth="1"/>
    <col min="8452" max="8452" width="0.140625" style="110" customWidth="1"/>
    <col min="8453" max="8455" width="0" style="110" hidden="1" customWidth="1"/>
    <col min="8456" max="8456" width="12.85546875" style="110" customWidth="1"/>
    <col min="8457" max="8457" width="13.140625" style="110" customWidth="1"/>
    <col min="8458" max="8458" width="16" style="110" customWidth="1"/>
    <col min="8459" max="8459" width="0" style="110" hidden="1" customWidth="1"/>
    <col min="8460" max="8460" width="13.42578125" style="110" customWidth="1"/>
    <col min="8461" max="8461" width="12.7109375" style="110" customWidth="1"/>
    <col min="8462" max="8466" width="13.140625" style="110" customWidth="1"/>
    <col min="8467" max="8467" width="18.140625" style="110" customWidth="1"/>
    <col min="8468" max="8468" width="13.42578125" style="110" customWidth="1"/>
    <col min="8469" max="8469" width="13.140625" style="110" customWidth="1"/>
    <col min="8470" max="8701" width="9.140625" style="110"/>
    <col min="8702" max="8702" width="2.140625" style="110" customWidth="1"/>
    <col min="8703" max="8703" width="0" style="110" hidden="1" customWidth="1"/>
    <col min="8704" max="8704" width="3.5703125" style="110" bestFit="1" customWidth="1"/>
    <col min="8705" max="8705" width="6" style="110" customWidth="1"/>
    <col min="8706" max="8706" width="4.42578125" style="110" customWidth="1"/>
    <col min="8707" max="8707" width="16.42578125" style="110" customWidth="1"/>
    <col min="8708" max="8708" width="0.140625" style="110" customWidth="1"/>
    <col min="8709" max="8711" width="0" style="110" hidden="1" customWidth="1"/>
    <col min="8712" max="8712" width="12.85546875" style="110" customWidth="1"/>
    <col min="8713" max="8713" width="13.140625" style="110" customWidth="1"/>
    <col min="8714" max="8714" width="16" style="110" customWidth="1"/>
    <col min="8715" max="8715" width="0" style="110" hidden="1" customWidth="1"/>
    <col min="8716" max="8716" width="13.42578125" style="110" customWidth="1"/>
    <col min="8717" max="8717" width="12.7109375" style="110" customWidth="1"/>
    <col min="8718" max="8722" width="13.140625" style="110" customWidth="1"/>
    <col min="8723" max="8723" width="18.140625" style="110" customWidth="1"/>
    <col min="8724" max="8724" width="13.42578125" style="110" customWidth="1"/>
    <col min="8725" max="8725" width="13.140625" style="110" customWidth="1"/>
    <col min="8726" max="8957" width="9.140625" style="110"/>
    <col min="8958" max="8958" width="2.140625" style="110" customWidth="1"/>
    <col min="8959" max="8959" width="0" style="110" hidden="1" customWidth="1"/>
    <col min="8960" max="8960" width="3.5703125" style="110" bestFit="1" customWidth="1"/>
    <col min="8961" max="8961" width="6" style="110" customWidth="1"/>
    <col min="8962" max="8962" width="4.42578125" style="110" customWidth="1"/>
    <col min="8963" max="8963" width="16.42578125" style="110" customWidth="1"/>
    <col min="8964" max="8964" width="0.140625" style="110" customWidth="1"/>
    <col min="8965" max="8967" width="0" style="110" hidden="1" customWidth="1"/>
    <col min="8968" max="8968" width="12.85546875" style="110" customWidth="1"/>
    <col min="8969" max="8969" width="13.140625" style="110" customWidth="1"/>
    <col min="8970" max="8970" width="16" style="110" customWidth="1"/>
    <col min="8971" max="8971" width="0" style="110" hidden="1" customWidth="1"/>
    <col min="8972" max="8972" width="13.42578125" style="110" customWidth="1"/>
    <col min="8973" max="8973" width="12.7109375" style="110" customWidth="1"/>
    <col min="8974" max="8978" width="13.140625" style="110" customWidth="1"/>
    <col min="8979" max="8979" width="18.140625" style="110" customWidth="1"/>
    <col min="8980" max="8980" width="13.42578125" style="110" customWidth="1"/>
    <col min="8981" max="8981" width="13.140625" style="110" customWidth="1"/>
    <col min="8982" max="9213" width="9.140625" style="110"/>
    <col min="9214" max="9214" width="2.140625" style="110" customWidth="1"/>
    <col min="9215" max="9215" width="0" style="110" hidden="1" customWidth="1"/>
    <col min="9216" max="9216" width="3.5703125" style="110" bestFit="1" customWidth="1"/>
    <col min="9217" max="9217" width="6" style="110" customWidth="1"/>
    <col min="9218" max="9218" width="4.42578125" style="110" customWidth="1"/>
    <col min="9219" max="9219" width="16.42578125" style="110" customWidth="1"/>
    <col min="9220" max="9220" width="0.140625" style="110" customWidth="1"/>
    <col min="9221" max="9223" width="0" style="110" hidden="1" customWidth="1"/>
    <col min="9224" max="9224" width="12.85546875" style="110" customWidth="1"/>
    <col min="9225" max="9225" width="13.140625" style="110" customWidth="1"/>
    <col min="9226" max="9226" width="16" style="110" customWidth="1"/>
    <col min="9227" max="9227" width="0" style="110" hidden="1" customWidth="1"/>
    <col min="9228" max="9228" width="13.42578125" style="110" customWidth="1"/>
    <col min="9229" max="9229" width="12.7109375" style="110" customWidth="1"/>
    <col min="9230" max="9234" width="13.140625" style="110" customWidth="1"/>
    <col min="9235" max="9235" width="18.140625" style="110" customWidth="1"/>
    <col min="9236" max="9236" width="13.42578125" style="110" customWidth="1"/>
    <col min="9237" max="9237" width="13.140625" style="110" customWidth="1"/>
    <col min="9238" max="9469" width="9.140625" style="110"/>
    <col min="9470" max="9470" width="2.140625" style="110" customWidth="1"/>
    <col min="9471" max="9471" width="0" style="110" hidden="1" customWidth="1"/>
    <col min="9472" max="9472" width="3.5703125" style="110" bestFit="1" customWidth="1"/>
    <col min="9473" max="9473" width="6" style="110" customWidth="1"/>
    <col min="9474" max="9474" width="4.42578125" style="110" customWidth="1"/>
    <col min="9475" max="9475" width="16.42578125" style="110" customWidth="1"/>
    <col min="9476" max="9476" width="0.140625" style="110" customWidth="1"/>
    <col min="9477" max="9479" width="0" style="110" hidden="1" customWidth="1"/>
    <col min="9480" max="9480" width="12.85546875" style="110" customWidth="1"/>
    <col min="9481" max="9481" width="13.140625" style="110" customWidth="1"/>
    <col min="9482" max="9482" width="16" style="110" customWidth="1"/>
    <col min="9483" max="9483" width="0" style="110" hidden="1" customWidth="1"/>
    <col min="9484" max="9484" width="13.42578125" style="110" customWidth="1"/>
    <col min="9485" max="9485" width="12.7109375" style="110" customWidth="1"/>
    <col min="9486" max="9490" width="13.140625" style="110" customWidth="1"/>
    <col min="9491" max="9491" width="18.140625" style="110" customWidth="1"/>
    <col min="9492" max="9492" width="13.42578125" style="110" customWidth="1"/>
    <col min="9493" max="9493" width="13.140625" style="110" customWidth="1"/>
    <col min="9494" max="9725" width="9.140625" style="110"/>
    <col min="9726" max="9726" width="2.140625" style="110" customWidth="1"/>
    <col min="9727" max="9727" width="0" style="110" hidden="1" customWidth="1"/>
    <col min="9728" max="9728" width="3.5703125" style="110" bestFit="1" customWidth="1"/>
    <col min="9729" max="9729" width="6" style="110" customWidth="1"/>
    <col min="9730" max="9730" width="4.42578125" style="110" customWidth="1"/>
    <col min="9731" max="9731" width="16.42578125" style="110" customWidth="1"/>
    <col min="9732" max="9732" width="0.140625" style="110" customWidth="1"/>
    <col min="9733" max="9735" width="0" style="110" hidden="1" customWidth="1"/>
    <col min="9736" max="9736" width="12.85546875" style="110" customWidth="1"/>
    <col min="9737" max="9737" width="13.140625" style="110" customWidth="1"/>
    <col min="9738" max="9738" width="16" style="110" customWidth="1"/>
    <col min="9739" max="9739" width="0" style="110" hidden="1" customWidth="1"/>
    <col min="9740" max="9740" width="13.42578125" style="110" customWidth="1"/>
    <col min="9741" max="9741" width="12.7109375" style="110" customWidth="1"/>
    <col min="9742" max="9746" width="13.140625" style="110" customWidth="1"/>
    <col min="9747" max="9747" width="18.140625" style="110" customWidth="1"/>
    <col min="9748" max="9748" width="13.42578125" style="110" customWidth="1"/>
    <col min="9749" max="9749" width="13.140625" style="110" customWidth="1"/>
    <col min="9750" max="9981" width="9.140625" style="110"/>
    <col min="9982" max="9982" width="2.140625" style="110" customWidth="1"/>
    <col min="9983" max="9983" width="0" style="110" hidden="1" customWidth="1"/>
    <col min="9984" max="9984" width="3.5703125" style="110" bestFit="1" customWidth="1"/>
    <col min="9985" max="9985" width="6" style="110" customWidth="1"/>
    <col min="9986" max="9986" width="4.42578125" style="110" customWidth="1"/>
    <col min="9987" max="9987" width="16.42578125" style="110" customWidth="1"/>
    <col min="9988" max="9988" width="0.140625" style="110" customWidth="1"/>
    <col min="9989" max="9991" width="0" style="110" hidden="1" customWidth="1"/>
    <col min="9992" max="9992" width="12.85546875" style="110" customWidth="1"/>
    <col min="9993" max="9993" width="13.140625" style="110" customWidth="1"/>
    <col min="9994" max="9994" width="16" style="110" customWidth="1"/>
    <col min="9995" max="9995" width="0" style="110" hidden="1" customWidth="1"/>
    <col min="9996" max="9996" width="13.42578125" style="110" customWidth="1"/>
    <col min="9997" max="9997" width="12.7109375" style="110" customWidth="1"/>
    <col min="9998" max="10002" width="13.140625" style="110" customWidth="1"/>
    <col min="10003" max="10003" width="18.140625" style="110" customWidth="1"/>
    <col min="10004" max="10004" width="13.42578125" style="110" customWidth="1"/>
    <col min="10005" max="10005" width="13.140625" style="110" customWidth="1"/>
    <col min="10006" max="10237" width="9.140625" style="110"/>
    <col min="10238" max="10238" width="2.140625" style="110" customWidth="1"/>
    <col min="10239" max="10239" width="0" style="110" hidden="1" customWidth="1"/>
    <col min="10240" max="10240" width="3.5703125" style="110" bestFit="1" customWidth="1"/>
    <col min="10241" max="10241" width="6" style="110" customWidth="1"/>
    <col min="10242" max="10242" width="4.42578125" style="110" customWidth="1"/>
    <col min="10243" max="10243" width="16.42578125" style="110" customWidth="1"/>
    <col min="10244" max="10244" width="0.140625" style="110" customWidth="1"/>
    <col min="10245" max="10247" width="0" style="110" hidden="1" customWidth="1"/>
    <col min="10248" max="10248" width="12.85546875" style="110" customWidth="1"/>
    <col min="10249" max="10249" width="13.140625" style="110" customWidth="1"/>
    <col min="10250" max="10250" width="16" style="110" customWidth="1"/>
    <col min="10251" max="10251" width="0" style="110" hidden="1" customWidth="1"/>
    <col min="10252" max="10252" width="13.42578125" style="110" customWidth="1"/>
    <col min="10253" max="10253" width="12.7109375" style="110" customWidth="1"/>
    <col min="10254" max="10258" width="13.140625" style="110" customWidth="1"/>
    <col min="10259" max="10259" width="18.140625" style="110" customWidth="1"/>
    <col min="10260" max="10260" width="13.42578125" style="110" customWidth="1"/>
    <col min="10261" max="10261" width="13.140625" style="110" customWidth="1"/>
    <col min="10262" max="10493" width="9.140625" style="110"/>
    <col min="10494" max="10494" width="2.140625" style="110" customWidth="1"/>
    <col min="10495" max="10495" width="0" style="110" hidden="1" customWidth="1"/>
    <col min="10496" max="10496" width="3.5703125" style="110" bestFit="1" customWidth="1"/>
    <col min="10497" max="10497" width="6" style="110" customWidth="1"/>
    <col min="10498" max="10498" width="4.42578125" style="110" customWidth="1"/>
    <col min="10499" max="10499" width="16.42578125" style="110" customWidth="1"/>
    <col min="10500" max="10500" width="0.140625" style="110" customWidth="1"/>
    <col min="10501" max="10503" width="0" style="110" hidden="1" customWidth="1"/>
    <col min="10504" max="10504" width="12.85546875" style="110" customWidth="1"/>
    <col min="10505" max="10505" width="13.140625" style="110" customWidth="1"/>
    <col min="10506" max="10506" width="16" style="110" customWidth="1"/>
    <col min="10507" max="10507" width="0" style="110" hidden="1" customWidth="1"/>
    <col min="10508" max="10508" width="13.42578125" style="110" customWidth="1"/>
    <col min="10509" max="10509" width="12.7109375" style="110" customWidth="1"/>
    <col min="10510" max="10514" width="13.140625" style="110" customWidth="1"/>
    <col min="10515" max="10515" width="18.140625" style="110" customWidth="1"/>
    <col min="10516" max="10516" width="13.42578125" style="110" customWidth="1"/>
    <col min="10517" max="10517" width="13.140625" style="110" customWidth="1"/>
    <col min="10518" max="10749" width="9.140625" style="110"/>
    <col min="10750" max="10750" width="2.140625" style="110" customWidth="1"/>
    <col min="10751" max="10751" width="0" style="110" hidden="1" customWidth="1"/>
    <col min="10752" max="10752" width="3.5703125" style="110" bestFit="1" customWidth="1"/>
    <col min="10753" max="10753" width="6" style="110" customWidth="1"/>
    <col min="10754" max="10754" width="4.42578125" style="110" customWidth="1"/>
    <col min="10755" max="10755" width="16.42578125" style="110" customWidth="1"/>
    <col min="10756" max="10756" width="0.140625" style="110" customWidth="1"/>
    <col min="10757" max="10759" width="0" style="110" hidden="1" customWidth="1"/>
    <col min="10760" max="10760" width="12.85546875" style="110" customWidth="1"/>
    <col min="10761" max="10761" width="13.140625" style="110" customWidth="1"/>
    <col min="10762" max="10762" width="16" style="110" customWidth="1"/>
    <col min="10763" max="10763" width="0" style="110" hidden="1" customWidth="1"/>
    <col min="10764" max="10764" width="13.42578125" style="110" customWidth="1"/>
    <col min="10765" max="10765" width="12.7109375" style="110" customWidth="1"/>
    <col min="10766" max="10770" width="13.140625" style="110" customWidth="1"/>
    <col min="10771" max="10771" width="18.140625" style="110" customWidth="1"/>
    <col min="10772" max="10772" width="13.42578125" style="110" customWidth="1"/>
    <col min="10773" max="10773" width="13.140625" style="110" customWidth="1"/>
    <col min="10774" max="11005" width="9.140625" style="110"/>
    <col min="11006" max="11006" width="2.140625" style="110" customWidth="1"/>
    <col min="11007" max="11007" width="0" style="110" hidden="1" customWidth="1"/>
    <col min="11008" max="11008" width="3.5703125" style="110" bestFit="1" customWidth="1"/>
    <col min="11009" max="11009" width="6" style="110" customWidth="1"/>
    <col min="11010" max="11010" width="4.42578125" style="110" customWidth="1"/>
    <col min="11011" max="11011" width="16.42578125" style="110" customWidth="1"/>
    <col min="11012" max="11012" width="0.140625" style="110" customWidth="1"/>
    <col min="11013" max="11015" width="0" style="110" hidden="1" customWidth="1"/>
    <col min="11016" max="11016" width="12.85546875" style="110" customWidth="1"/>
    <col min="11017" max="11017" width="13.140625" style="110" customWidth="1"/>
    <col min="11018" max="11018" width="16" style="110" customWidth="1"/>
    <col min="11019" max="11019" width="0" style="110" hidden="1" customWidth="1"/>
    <col min="11020" max="11020" width="13.42578125" style="110" customWidth="1"/>
    <col min="11021" max="11021" width="12.7109375" style="110" customWidth="1"/>
    <col min="11022" max="11026" width="13.140625" style="110" customWidth="1"/>
    <col min="11027" max="11027" width="18.140625" style="110" customWidth="1"/>
    <col min="11028" max="11028" width="13.42578125" style="110" customWidth="1"/>
    <col min="11029" max="11029" width="13.140625" style="110" customWidth="1"/>
    <col min="11030" max="11261" width="9.140625" style="110"/>
    <col min="11262" max="11262" width="2.140625" style="110" customWidth="1"/>
    <col min="11263" max="11263" width="0" style="110" hidden="1" customWidth="1"/>
    <col min="11264" max="11264" width="3.5703125" style="110" bestFit="1" customWidth="1"/>
    <col min="11265" max="11265" width="6" style="110" customWidth="1"/>
    <col min="11266" max="11266" width="4.42578125" style="110" customWidth="1"/>
    <col min="11267" max="11267" width="16.42578125" style="110" customWidth="1"/>
    <col min="11268" max="11268" width="0.140625" style="110" customWidth="1"/>
    <col min="11269" max="11271" width="0" style="110" hidden="1" customWidth="1"/>
    <col min="11272" max="11272" width="12.85546875" style="110" customWidth="1"/>
    <col min="11273" max="11273" width="13.140625" style="110" customWidth="1"/>
    <col min="11274" max="11274" width="16" style="110" customWidth="1"/>
    <col min="11275" max="11275" width="0" style="110" hidden="1" customWidth="1"/>
    <col min="11276" max="11276" width="13.42578125" style="110" customWidth="1"/>
    <col min="11277" max="11277" width="12.7109375" style="110" customWidth="1"/>
    <col min="11278" max="11282" width="13.140625" style="110" customWidth="1"/>
    <col min="11283" max="11283" width="18.140625" style="110" customWidth="1"/>
    <col min="11284" max="11284" width="13.42578125" style="110" customWidth="1"/>
    <col min="11285" max="11285" width="13.140625" style="110" customWidth="1"/>
    <col min="11286" max="11517" width="9.140625" style="110"/>
    <col min="11518" max="11518" width="2.140625" style="110" customWidth="1"/>
    <col min="11519" max="11519" width="0" style="110" hidden="1" customWidth="1"/>
    <col min="11520" max="11520" width="3.5703125" style="110" bestFit="1" customWidth="1"/>
    <col min="11521" max="11521" width="6" style="110" customWidth="1"/>
    <col min="11522" max="11522" width="4.42578125" style="110" customWidth="1"/>
    <col min="11523" max="11523" width="16.42578125" style="110" customWidth="1"/>
    <col min="11524" max="11524" width="0.140625" style="110" customWidth="1"/>
    <col min="11525" max="11527" width="0" style="110" hidden="1" customWidth="1"/>
    <col min="11528" max="11528" width="12.85546875" style="110" customWidth="1"/>
    <col min="11529" max="11529" width="13.140625" style="110" customWidth="1"/>
    <col min="11530" max="11530" width="16" style="110" customWidth="1"/>
    <col min="11531" max="11531" width="0" style="110" hidden="1" customWidth="1"/>
    <col min="11532" max="11532" width="13.42578125" style="110" customWidth="1"/>
    <col min="11533" max="11533" width="12.7109375" style="110" customWidth="1"/>
    <col min="11534" max="11538" width="13.140625" style="110" customWidth="1"/>
    <col min="11539" max="11539" width="18.140625" style="110" customWidth="1"/>
    <col min="11540" max="11540" width="13.42578125" style="110" customWidth="1"/>
    <col min="11541" max="11541" width="13.140625" style="110" customWidth="1"/>
    <col min="11542" max="11773" width="9.140625" style="110"/>
    <col min="11774" max="11774" width="2.140625" style="110" customWidth="1"/>
    <col min="11775" max="11775" width="0" style="110" hidden="1" customWidth="1"/>
    <col min="11776" max="11776" width="3.5703125" style="110" bestFit="1" customWidth="1"/>
    <col min="11777" max="11777" width="6" style="110" customWidth="1"/>
    <col min="11778" max="11778" width="4.42578125" style="110" customWidth="1"/>
    <col min="11779" max="11779" width="16.42578125" style="110" customWidth="1"/>
    <col min="11780" max="11780" width="0.140625" style="110" customWidth="1"/>
    <col min="11781" max="11783" width="0" style="110" hidden="1" customWidth="1"/>
    <col min="11784" max="11784" width="12.85546875" style="110" customWidth="1"/>
    <col min="11785" max="11785" width="13.140625" style="110" customWidth="1"/>
    <col min="11786" max="11786" width="16" style="110" customWidth="1"/>
    <col min="11787" max="11787" width="0" style="110" hidden="1" customWidth="1"/>
    <col min="11788" max="11788" width="13.42578125" style="110" customWidth="1"/>
    <col min="11789" max="11789" width="12.7109375" style="110" customWidth="1"/>
    <col min="11790" max="11794" width="13.140625" style="110" customWidth="1"/>
    <col min="11795" max="11795" width="18.140625" style="110" customWidth="1"/>
    <col min="11796" max="11796" width="13.42578125" style="110" customWidth="1"/>
    <col min="11797" max="11797" width="13.140625" style="110" customWidth="1"/>
    <col min="11798" max="12029" width="9.140625" style="110"/>
    <col min="12030" max="12030" width="2.140625" style="110" customWidth="1"/>
    <col min="12031" max="12031" width="0" style="110" hidden="1" customWidth="1"/>
    <col min="12032" max="12032" width="3.5703125" style="110" bestFit="1" customWidth="1"/>
    <col min="12033" max="12033" width="6" style="110" customWidth="1"/>
    <col min="12034" max="12034" width="4.42578125" style="110" customWidth="1"/>
    <col min="12035" max="12035" width="16.42578125" style="110" customWidth="1"/>
    <col min="12036" max="12036" width="0.140625" style="110" customWidth="1"/>
    <col min="12037" max="12039" width="0" style="110" hidden="1" customWidth="1"/>
    <col min="12040" max="12040" width="12.85546875" style="110" customWidth="1"/>
    <col min="12041" max="12041" width="13.140625" style="110" customWidth="1"/>
    <col min="12042" max="12042" width="16" style="110" customWidth="1"/>
    <col min="12043" max="12043" width="0" style="110" hidden="1" customWidth="1"/>
    <col min="12044" max="12044" width="13.42578125" style="110" customWidth="1"/>
    <col min="12045" max="12045" width="12.7109375" style="110" customWidth="1"/>
    <col min="12046" max="12050" width="13.140625" style="110" customWidth="1"/>
    <col min="12051" max="12051" width="18.140625" style="110" customWidth="1"/>
    <col min="12052" max="12052" width="13.42578125" style="110" customWidth="1"/>
    <col min="12053" max="12053" width="13.140625" style="110" customWidth="1"/>
    <col min="12054" max="12285" width="9.140625" style="110"/>
    <col min="12286" max="12286" width="2.140625" style="110" customWidth="1"/>
    <col min="12287" max="12287" width="0" style="110" hidden="1" customWidth="1"/>
    <col min="12288" max="12288" width="3.5703125" style="110" bestFit="1" customWidth="1"/>
    <col min="12289" max="12289" width="6" style="110" customWidth="1"/>
    <col min="12290" max="12290" width="4.42578125" style="110" customWidth="1"/>
    <col min="12291" max="12291" width="16.42578125" style="110" customWidth="1"/>
    <col min="12292" max="12292" width="0.140625" style="110" customWidth="1"/>
    <col min="12293" max="12295" width="0" style="110" hidden="1" customWidth="1"/>
    <col min="12296" max="12296" width="12.85546875" style="110" customWidth="1"/>
    <col min="12297" max="12297" width="13.140625" style="110" customWidth="1"/>
    <col min="12298" max="12298" width="16" style="110" customWidth="1"/>
    <col min="12299" max="12299" width="0" style="110" hidden="1" customWidth="1"/>
    <col min="12300" max="12300" width="13.42578125" style="110" customWidth="1"/>
    <col min="12301" max="12301" width="12.7109375" style="110" customWidth="1"/>
    <col min="12302" max="12306" width="13.140625" style="110" customWidth="1"/>
    <col min="12307" max="12307" width="18.140625" style="110" customWidth="1"/>
    <col min="12308" max="12308" width="13.42578125" style="110" customWidth="1"/>
    <col min="12309" max="12309" width="13.140625" style="110" customWidth="1"/>
    <col min="12310" max="12541" width="9.140625" style="110"/>
    <col min="12542" max="12542" width="2.140625" style="110" customWidth="1"/>
    <col min="12543" max="12543" width="0" style="110" hidden="1" customWidth="1"/>
    <col min="12544" max="12544" width="3.5703125" style="110" bestFit="1" customWidth="1"/>
    <col min="12545" max="12545" width="6" style="110" customWidth="1"/>
    <col min="12546" max="12546" width="4.42578125" style="110" customWidth="1"/>
    <col min="12547" max="12547" width="16.42578125" style="110" customWidth="1"/>
    <col min="12548" max="12548" width="0.140625" style="110" customWidth="1"/>
    <col min="12549" max="12551" width="0" style="110" hidden="1" customWidth="1"/>
    <col min="12552" max="12552" width="12.85546875" style="110" customWidth="1"/>
    <col min="12553" max="12553" width="13.140625" style="110" customWidth="1"/>
    <col min="12554" max="12554" width="16" style="110" customWidth="1"/>
    <col min="12555" max="12555" width="0" style="110" hidden="1" customWidth="1"/>
    <col min="12556" max="12556" width="13.42578125" style="110" customWidth="1"/>
    <col min="12557" max="12557" width="12.7109375" style="110" customWidth="1"/>
    <col min="12558" max="12562" width="13.140625" style="110" customWidth="1"/>
    <col min="12563" max="12563" width="18.140625" style="110" customWidth="1"/>
    <col min="12564" max="12564" width="13.42578125" style="110" customWidth="1"/>
    <col min="12565" max="12565" width="13.140625" style="110" customWidth="1"/>
    <col min="12566" max="12797" width="9.140625" style="110"/>
    <col min="12798" max="12798" width="2.140625" style="110" customWidth="1"/>
    <col min="12799" max="12799" width="0" style="110" hidden="1" customWidth="1"/>
    <col min="12800" max="12800" width="3.5703125" style="110" bestFit="1" customWidth="1"/>
    <col min="12801" max="12801" width="6" style="110" customWidth="1"/>
    <col min="12802" max="12802" width="4.42578125" style="110" customWidth="1"/>
    <col min="12803" max="12803" width="16.42578125" style="110" customWidth="1"/>
    <col min="12804" max="12804" width="0.140625" style="110" customWidth="1"/>
    <col min="12805" max="12807" width="0" style="110" hidden="1" customWidth="1"/>
    <col min="12808" max="12808" width="12.85546875" style="110" customWidth="1"/>
    <col min="12809" max="12809" width="13.140625" style="110" customWidth="1"/>
    <col min="12810" max="12810" width="16" style="110" customWidth="1"/>
    <col min="12811" max="12811" width="0" style="110" hidden="1" customWidth="1"/>
    <col min="12812" max="12812" width="13.42578125" style="110" customWidth="1"/>
    <col min="12813" max="12813" width="12.7109375" style="110" customWidth="1"/>
    <col min="12814" max="12818" width="13.140625" style="110" customWidth="1"/>
    <col min="12819" max="12819" width="18.140625" style="110" customWidth="1"/>
    <col min="12820" max="12820" width="13.42578125" style="110" customWidth="1"/>
    <col min="12821" max="12821" width="13.140625" style="110" customWidth="1"/>
    <col min="12822" max="13053" width="9.140625" style="110"/>
    <col min="13054" max="13054" width="2.140625" style="110" customWidth="1"/>
    <col min="13055" max="13055" width="0" style="110" hidden="1" customWidth="1"/>
    <col min="13056" max="13056" width="3.5703125" style="110" bestFit="1" customWidth="1"/>
    <col min="13057" max="13057" width="6" style="110" customWidth="1"/>
    <col min="13058" max="13058" width="4.42578125" style="110" customWidth="1"/>
    <col min="13059" max="13059" width="16.42578125" style="110" customWidth="1"/>
    <col min="13060" max="13060" width="0.140625" style="110" customWidth="1"/>
    <col min="13061" max="13063" width="0" style="110" hidden="1" customWidth="1"/>
    <col min="13064" max="13064" width="12.85546875" style="110" customWidth="1"/>
    <col min="13065" max="13065" width="13.140625" style="110" customWidth="1"/>
    <col min="13066" max="13066" width="16" style="110" customWidth="1"/>
    <col min="13067" max="13067" width="0" style="110" hidden="1" customWidth="1"/>
    <col min="13068" max="13068" width="13.42578125" style="110" customWidth="1"/>
    <col min="13069" max="13069" width="12.7109375" style="110" customWidth="1"/>
    <col min="13070" max="13074" width="13.140625" style="110" customWidth="1"/>
    <col min="13075" max="13075" width="18.140625" style="110" customWidth="1"/>
    <col min="13076" max="13076" width="13.42578125" style="110" customWidth="1"/>
    <col min="13077" max="13077" width="13.140625" style="110" customWidth="1"/>
    <col min="13078" max="13309" width="9.140625" style="110"/>
    <col min="13310" max="13310" width="2.140625" style="110" customWidth="1"/>
    <col min="13311" max="13311" width="0" style="110" hidden="1" customWidth="1"/>
    <col min="13312" max="13312" width="3.5703125" style="110" bestFit="1" customWidth="1"/>
    <col min="13313" max="13313" width="6" style="110" customWidth="1"/>
    <col min="13314" max="13314" width="4.42578125" style="110" customWidth="1"/>
    <col min="13315" max="13315" width="16.42578125" style="110" customWidth="1"/>
    <col min="13316" max="13316" width="0.140625" style="110" customWidth="1"/>
    <col min="13317" max="13319" width="0" style="110" hidden="1" customWidth="1"/>
    <col min="13320" max="13320" width="12.85546875" style="110" customWidth="1"/>
    <col min="13321" max="13321" width="13.140625" style="110" customWidth="1"/>
    <col min="13322" max="13322" width="16" style="110" customWidth="1"/>
    <col min="13323" max="13323" width="0" style="110" hidden="1" customWidth="1"/>
    <col min="13324" max="13324" width="13.42578125" style="110" customWidth="1"/>
    <col min="13325" max="13325" width="12.7109375" style="110" customWidth="1"/>
    <col min="13326" max="13330" width="13.140625" style="110" customWidth="1"/>
    <col min="13331" max="13331" width="18.140625" style="110" customWidth="1"/>
    <col min="13332" max="13332" width="13.42578125" style="110" customWidth="1"/>
    <col min="13333" max="13333" width="13.140625" style="110" customWidth="1"/>
    <col min="13334" max="13565" width="9.140625" style="110"/>
    <col min="13566" max="13566" width="2.140625" style="110" customWidth="1"/>
    <col min="13567" max="13567" width="0" style="110" hidden="1" customWidth="1"/>
    <col min="13568" max="13568" width="3.5703125" style="110" bestFit="1" customWidth="1"/>
    <col min="13569" max="13569" width="6" style="110" customWidth="1"/>
    <col min="13570" max="13570" width="4.42578125" style="110" customWidth="1"/>
    <col min="13571" max="13571" width="16.42578125" style="110" customWidth="1"/>
    <col min="13572" max="13572" width="0.140625" style="110" customWidth="1"/>
    <col min="13573" max="13575" width="0" style="110" hidden="1" customWidth="1"/>
    <col min="13576" max="13576" width="12.85546875" style="110" customWidth="1"/>
    <col min="13577" max="13577" width="13.140625" style="110" customWidth="1"/>
    <col min="13578" max="13578" width="16" style="110" customWidth="1"/>
    <col min="13579" max="13579" width="0" style="110" hidden="1" customWidth="1"/>
    <col min="13580" max="13580" width="13.42578125" style="110" customWidth="1"/>
    <col min="13581" max="13581" width="12.7109375" style="110" customWidth="1"/>
    <col min="13582" max="13586" width="13.140625" style="110" customWidth="1"/>
    <col min="13587" max="13587" width="18.140625" style="110" customWidth="1"/>
    <col min="13588" max="13588" width="13.42578125" style="110" customWidth="1"/>
    <col min="13589" max="13589" width="13.140625" style="110" customWidth="1"/>
    <col min="13590" max="13821" width="9.140625" style="110"/>
    <col min="13822" max="13822" width="2.140625" style="110" customWidth="1"/>
    <col min="13823" max="13823" width="0" style="110" hidden="1" customWidth="1"/>
    <col min="13824" max="13824" width="3.5703125" style="110" bestFit="1" customWidth="1"/>
    <col min="13825" max="13825" width="6" style="110" customWidth="1"/>
    <col min="13826" max="13826" width="4.42578125" style="110" customWidth="1"/>
    <col min="13827" max="13827" width="16.42578125" style="110" customWidth="1"/>
    <col min="13828" max="13828" width="0.140625" style="110" customWidth="1"/>
    <col min="13829" max="13831" width="0" style="110" hidden="1" customWidth="1"/>
    <col min="13832" max="13832" width="12.85546875" style="110" customWidth="1"/>
    <col min="13833" max="13833" width="13.140625" style="110" customWidth="1"/>
    <col min="13834" max="13834" width="16" style="110" customWidth="1"/>
    <col min="13835" max="13835" width="0" style="110" hidden="1" customWidth="1"/>
    <col min="13836" max="13836" width="13.42578125" style="110" customWidth="1"/>
    <col min="13837" max="13837" width="12.7109375" style="110" customWidth="1"/>
    <col min="13838" max="13842" width="13.140625" style="110" customWidth="1"/>
    <col min="13843" max="13843" width="18.140625" style="110" customWidth="1"/>
    <col min="13844" max="13844" width="13.42578125" style="110" customWidth="1"/>
    <col min="13845" max="13845" width="13.140625" style="110" customWidth="1"/>
    <col min="13846" max="14077" width="9.140625" style="110"/>
    <col min="14078" max="14078" width="2.140625" style="110" customWidth="1"/>
    <col min="14079" max="14079" width="0" style="110" hidden="1" customWidth="1"/>
    <col min="14080" max="14080" width="3.5703125" style="110" bestFit="1" customWidth="1"/>
    <col min="14081" max="14081" width="6" style="110" customWidth="1"/>
    <col min="14082" max="14082" width="4.42578125" style="110" customWidth="1"/>
    <col min="14083" max="14083" width="16.42578125" style="110" customWidth="1"/>
    <col min="14084" max="14084" width="0.140625" style="110" customWidth="1"/>
    <col min="14085" max="14087" width="0" style="110" hidden="1" customWidth="1"/>
    <col min="14088" max="14088" width="12.85546875" style="110" customWidth="1"/>
    <col min="14089" max="14089" width="13.140625" style="110" customWidth="1"/>
    <col min="14090" max="14090" width="16" style="110" customWidth="1"/>
    <col min="14091" max="14091" width="0" style="110" hidden="1" customWidth="1"/>
    <col min="14092" max="14092" width="13.42578125" style="110" customWidth="1"/>
    <col min="14093" max="14093" width="12.7109375" style="110" customWidth="1"/>
    <col min="14094" max="14098" width="13.140625" style="110" customWidth="1"/>
    <col min="14099" max="14099" width="18.140625" style="110" customWidth="1"/>
    <col min="14100" max="14100" width="13.42578125" style="110" customWidth="1"/>
    <col min="14101" max="14101" width="13.140625" style="110" customWidth="1"/>
    <col min="14102" max="14333" width="9.140625" style="110"/>
    <col min="14334" max="14334" width="2.140625" style="110" customWidth="1"/>
    <col min="14335" max="14335" width="0" style="110" hidden="1" customWidth="1"/>
    <col min="14336" max="14336" width="3.5703125" style="110" bestFit="1" customWidth="1"/>
    <col min="14337" max="14337" width="6" style="110" customWidth="1"/>
    <col min="14338" max="14338" width="4.42578125" style="110" customWidth="1"/>
    <col min="14339" max="14339" width="16.42578125" style="110" customWidth="1"/>
    <col min="14340" max="14340" width="0.140625" style="110" customWidth="1"/>
    <col min="14341" max="14343" width="0" style="110" hidden="1" customWidth="1"/>
    <col min="14344" max="14344" width="12.85546875" style="110" customWidth="1"/>
    <col min="14345" max="14345" width="13.140625" style="110" customWidth="1"/>
    <col min="14346" max="14346" width="16" style="110" customWidth="1"/>
    <col min="14347" max="14347" width="0" style="110" hidden="1" customWidth="1"/>
    <col min="14348" max="14348" width="13.42578125" style="110" customWidth="1"/>
    <col min="14349" max="14349" width="12.7109375" style="110" customWidth="1"/>
    <col min="14350" max="14354" width="13.140625" style="110" customWidth="1"/>
    <col min="14355" max="14355" width="18.140625" style="110" customWidth="1"/>
    <col min="14356" max="14356" width="13.42578125" style="110" customWidth="1"/>
    <col min="14357" max="14357" width="13.140625" style="110" customWidth="1"/>
    <col min="14358" max="14589" width="9.140625" style="110"/>
    <col min="14590" max="14590" width="2.140625" style="110" customWidth="1"/>
    <col min="14591" max="14591" width="0" style="110" hidden="1" customWidth="1"/>
    <col min="14592" max="14592" width="3.5703125" style="110" bestFit="1" customWidth="1"/>
    <col min="14593" max="14593" width="6" style="110" customWidth="1"/>
    <col min="14594" max="14594" width="4.42578125" style="110" customWidth="1"/>
    <col min="14595" max="14595" width="16.42578125" style="110" customWidth="1"/>
    <col min="14596" max="14596" width="0.140625" style="110" customWidth="1"/>
    <col min="14597" max="14599" width="0" style="110" hidden="1" customWidth="1"/>
    <col min="14600" max="14600" width="12.85546875" style="110" customWidth="1"/>
    <col min="14601" max="14601" width="13.140625" style="110" customWidth="1"/>
    <col min="14602" max="14602" width="16" style="110" customWidth="1"/>
    <col min="14603" max="14603" width="0" style="110" hidden="1" customWidth="1"/>
    <col min="14604" max="14604" width="13.42578125" style="110" customWidth="1"/>
    <col min="14605" max="14605" width="12.7109375" style="110" customWidth="1"/>
    <col min="14606" max="14610" width="13.140625" style="110" customWidth="1"/>
    <col min="14611" max="14611" width="18.140625" style="110" customWidth="1"/>
    <col min="14612" max="14612" width="13.42578125" style="110" customWidth="1"/>
    <col min="14613" max="14613" width="13.140625" style="110" customWidth="1"/>
    <col min="14614" max="14845" width="9.140625" style="110"/>
    <col min="14846" max="14846" width="2.140625" style="110" customWidth="1"/>
    <col min="14847" max="14847" width="0" style="110" hidden="1" customWidth="1"/>
    <col min="14848" max="14848" width="3.5703125" style="110" bestFit="1" customWidth="1"/>
    <col min="14849" max="14849" width="6" style="110" customWidth="1"/>
    <col min="14850" max="14850" width="4.42578125" style="110" customWidth="1"/>
    <col min="14851" max="14851" width="16.42578125" style="110" customWidth="1"/>
    <col min="14852" max="14852" width="0.140625" style="110" customWidth="1"/>
    <col min="14853" max="14855" width="0" style="110" hidden="1" customWidth="1"/>
    <col min="14856" max="14856" width="12.85546875" style="110" customWidth="1"/>
    <col min="14857" max="14857" width="13.140625" style="110" customWidth="1"/>
    <col min="14858" max="14858" width="16" style="110" customWidth="1"/>
    <col min="14859" max="14859" width="0" style="110" hidden="1" customWidth="1"/>
    <col min="14860" max="14860" width="13.42578125" style="110" customWidth="1"/>
    <col min="14861" max="14861" width="12.7109375" style="110" customWidth="1"/>
    <col min="14862" max="14866" width="13.140625" style="110" customWidth="1"/>
    <col min="14867" max="14867" width="18.140625" style="110" customWidth="1"/>
    <col min="14868" max="14868" width="13.42578125" style="110" customWidth="1"/>
    <col min="14869" max="14869" width="13.140625" style="110" customWidth="1"/>
    <col min="14870" max="15101" width="9.140625" style="110"/>
    <col min="15102" max="15102" width="2.140625" style="110" customWidth="1"/>
    <col min="15103" max="15103" width="0" style="110" hidden="1" customWidth="1"/>
    <col min="15104" max="15104" width="3.5703125" style="110" bestFit="1" customWidth="1"/>
    <col min="15105" max="15105" width="6" style="110" customWidth="1"/>
    <col min="15106" max="15106" width="4.42578125" style="110" customWidth="1"/>
    <col min="15107" max="15107" width="16.42578125" style="110" customWidth="1"/>
    <col min="15108" max="15108" width="0.140625" style="110" customWidth="1"/>
    <col min="15109" max="15111" width="0" style="110" hidden="1" customWidth="1"/>
    <col min="15112" max="15112" width="12.85546875" style="110" customWidth="1"/>
    <col min="15113" max="15113" width="13.140625" style="110" customWidth="1"/>
    <col min="15114" max="15114" width="16" style="110" customWidth="1"/>
    <col min="15115" max="15115" width="0" style="110" hidden="1" customWidth="1"/>
    <col min="15116" max="15116" width="13.42578125" style="110" customWidth="1"/>
    <col min="15117" max="15117" width="12.7109375" style="110" customWidth="1"/>
    <col min="15118" max="15122" width="13.140625" style="110" customWidth="1"/>
    <col min="15123" max="15123" width="18.140625" style="110" customWidth="1"/>
    <col min="15124" max="15124" width="13.42578125" style="110" customWidth="1"/>
    <col min="15125" max="15125" width="13.140625" style="110" customWidth="1"/>
    <col min="15126" max="15357" width="9.140625" style="110"/>
    <col min="15358" max="15358" width="2.140625" style="110" customWidth="1"/>
    <col min="15359" max="15359" width="0" style="110" hidden="1" customWidth="1"/>
    <col min="15360" max="15360" width="3.5703125" style="110" bestFit="1" customWidth="1"/>
    <col min="15361" max="15361" width="6" style="110" customWidth="1"/>
    <col min="15362" max="15362" width="4.42578125" style="110" customWidth="1"/>
    <col min="15363" max="15363" width="16.42578125" style="110" customWidth="1"/>
    <col min="15364" max="15364" width="0.140625" style="110" customWidth="1"/>
    <col min="15365" max="15367" width="0" style="110" hidden="1" customWidth="1"/>
    <col min="15368" max="15368" width="12.85546875" style="110" customWidth="1"/>
    <col min="15369" max="15369" width="13.140625" style="110" customWidth="1"/>
    <col min="15370" max="15370" width="16" style="110" customWidth="1"/>
    <col min="15371" max="15371" width="0" style="110" hidden="1" customWidth="1"/>
    <col min="15372" max="15372" width="13.42578125" style="110" customWidth="1"/>
    <col min="15373" max="15373" width="12.7109375" style="110" customWidth="1"/>
    <col min="15374" max="15378" width="13.140625" style="110" customWidth="1"/>
    <col min="15379" max="15379" width="18.140625" style="110" customWidth="1"/>
    <col min="15380" max="15380" width="13.42578125" style="110" customWidth="1"/>
    <col min="15381" max="15381" width="13.140625" style="110" customWidth="1"/>
    <col min="15382" max="15613" width="9.140625" style="110"/>
    <col min="15614" max="15614" width="2.140625" style="110" customWidth="1"/>
    <col min="15615" max="15615" width="0" style="110" hidden="1" customWidth="1"/>
    <col min="15616" max="15616" width="3.5703125" style="110" bestFit="1" customWidth="1"/>
    <col min="15617" max="15617" width="6" style="110" customWidth="1"/>
    <col min="15618" max="15618" width="4.42578125" style="110" customWidth="1"/>
    <col min="15619" max="15619" width="16.42578125" style="110" customWidth="1"/>
    <col min="15620" max="15620" width="0.140625" style="110" customWidth="1"/>
    <col min="15621" max="15623" width="0" style="110" hidden="1" customWidth="1"/>
    <col min="15624" max="15624" width="12.85546875" style="110" customWidth="1"/>
    <col min="15625" max="15625" width="13.140625" style="110" customWidth="1"/>
    <col min="15626" max="15626" width="16" style="110" customWidth="1"/>
    <col min="15627" max="15627" width="0" style="110" hidden="1" customWidth="1"/>
    <col min="15628" max="15628" width="13.42578125" style="110" customWidth="1"/>
    <col min="15629" max="15629" width="12.7109375" style="110" customWidth="1"/>
    <col min="15630" max="15634" width="13.140625" style="110" customWidth="1"/>
    <col min="15635" max="15635" width="18.140625" style="110" customWidth="1"/>
    <col min="15636" max="15636" width="13.42578125" style="110" customWidth="1"/>
    <col min="15637" max="15637" width="13.140625" style="110" customWidth="1"/>
    <col min="15638" max="15869" width="9.140625" style="110"/>
    <col min="15870" max="15870" width="2.140625" style="110" customWidth="1"/>
    <col min="15871" max="15871" width="0" style="110" hidden="1" customWidth="1"/>
    <col min="15872" max="15872" width="3.5703125" style="110" bestFit="1" customWidth="1"/>
    <col min="15873" max="15873" width="6" style="110" customWidth="1"/>
    <col min="15874" max="15874" width="4.42578125" style="110" customWidth="1"/>
    <col min="15875" max="15875" width="16.42578125" style="110" customWidth="1"/>
    <col min="15876" max="15876" width="0.140625" style="110" customWidth="1"/>
    <col min="15877" max="15879" width="0" style="110" hidden="1" customWidth="1"/>
    <col min="15880" max="15880" width="12.85546875" style="110" customWidth="1"/>
    <col min="15881" max="15881" width="13.140625" style="110" customWidth="1"/>
    <col min="15882" max="15882" width="16" style="110" customWidth="1"/>
    <col min="15883" max="15883" width="0" style="110" hidden="1" customWidth="1"/>
    <col min="15884" max="15884" width="13.42578125" style="110" customWidth="1"/>
    <col min="15885" max="15885" width="12.7109375" style="110" customWidth="1"/>
    <col min="15886" max="15890" width="13.140625" style="110" customWidth="1"/>
    <col min="15891" max="15891" width="18.140625" style="110" customWidth="1"/>
    <col min="15892" max="15892" width="13.42578125" style="110" customWidth="1"/>
    <col min="15893" max="15893" width="13.140625" style="110" customWidth="1"/>
    <col min="15894" max="16125" width="9.140625" style="110"/>
    <col min="16126" max="16126" width="2.140625" style="110" customWidth="1"/>
    <col min="16127" max="16127" width="0" style="110" hidden="1" customWidth="1"/>
    <col min="16128" max="16128" width="3.5703125" style="110" bestFit="1" customWidth="1"/>
    <col min="16129" max="16129" width="6" style="110" customWidth="1"/>
    <col min="16130" max="16130" width="4.42578125" style="110" customWidth="1"/>
    <col min="16131" max="16131" width="16.42578125" style="110" customWidth="1"/>
    <col min="16132" max="16132" width="0.140625" style="110" customWidth="1"/>
    <col min="16133" max="16135" width="0" style="110" hidden="1" customWidth="1"/>
    <col min="16136" max="16136" width="12.85546875" style="110" customWidth="1"/>
    <col min="16137" max="16137" width="13.140625" style="110" customWidth="1"/>
    <col min="16138" max="16138" width="16" style="110" customWidth="1"/>
    <col min="16139" max="16139" width="0" style="110" hidden="1" customWidth="1"/>
    <col min="16140" max="16140" width="13.42578125" style="110" customWidth="1"/>
    <col min="16141" max="16141" width="12.7109375" style="110" customWidth="1"/>
    <col min="16142" max="16146" width="13.140625" style="110" customWidth="1"/>
    <col min="16147" max="16147" width="18.140625" style="110" customWidth="1"/>
    <col min="16148" max="16148" width="13.42578125" style="110" customWidth="1"/>
    <col min="16149" max="16149" width="13.140625" style="110" customWidth="1"/>
    <col min="16150" max="16384" width="9.140625" style="110"/>
  </cols>
  <sheetData>
    <row r="1" spans="1:21" ht="15">
      <c r="A1" s="341" t="s">
        <v>223</v>
      </c>
      <c r="B1" s="341"/>
      <c r="C1" s="341"/>
      <c r="D1" s="341"/>
      <c r="E1" s="341"/>
      <c r="F1" s="341"/>
      <c r="G1" s="341"/>
      <c r="H1" s="341"/>
      <c r="I1" s="341"/>
      <c r="J1" s="341"/>
      <c r="K1" s="341"/>
      <c r="L1" s="341"/>
      <c r="M1" s="341"/>
      <c r="N1" s="341"/>
      <c r="O1" s="341"/>
      <c r="P1" s="341"/>
      <c r="Q1" s="341"/>
      <c r="R1" s="341"/>
      <c r="S1" s="341"/>
      <c r="T1" s="341"/>
      <c r="U1" s="341"/>
    </row>
    <row r="2" spans="1:21" ht="15">
      <c r="A2" s="341" t="s">
        <v>612</v>
      </c>
      <c r="B2" s="341"/>
      <c r="C2" s="341"/>
      <c r="D2" s="341"/>
      <c r="E2" s="341"/>
      <c r="F2" s="341"/>
      <c r="G2" s="341"/>
      <c r="H2" s="341"/>
      <c r="I2" s="341"/>
      <c r="J2" s="341"/>
      <c r="K2" s="341"/>
      <c r="L2" s="341"/>
      <c r="M2" s="341"/>
      <c r="N2" s="341"/>
      <c r="O2" s="341"/>
      <c r="P2" s="341"/>
      <c r="Q2" s="341"/>
      <c r="R2" s="341"/>
      <c r="S2" s="341"/>
      <c r="T2" s="341"/>
      <c r="U2" s="341"/>
    </row>
    <row r="3" spans="1:21" ht="13.5" thickBot="1">
      <c r="I3" s="342"/>
      <c r="J3" s="342"/>
    </row>
    <row r="4" spans="1:21" s="136" customFormat="1" ht="60" customHeight="1" thickBot="1">
      <c r="A4" s="258" t="s">
        <v>0</v>
      </c>
      <c r="B4" s="135" t="s">
        <v>224</v>
      </c>
      <c r="C4" s="123"/>
      <c r="D4" s="123"/>
      <c r="E4" s="124"/>
      <c r="F4" s="116" t="s">
        <v>629</v>
      </c>
      <c r="G4" s="116" t="s">
        <v>225</v>
      </c>
      <c r="H4" s="116" t="s">
        <v>226</v>
      </c>
      <c r="I4" s="116" t="s">
        <v>227</v>
      </c>
      <c r="J4" s="116" t="s">
        <v>613</v>
      </c>
      <c r="K4" s="116" t="s">
        <v>614</v>
      </c>
      <c r="L4" s="116" t="s">
        <v>508</v>
      </c>
      <c r="M4" s="116" t="s">
        <v>484</v>
      </c>
      <c r="N4" s="116" t="s">
        <v>485</v>
      </c>
      <c r="O4" s="116" t="s">
        <v>486</v>
      </c>
      <c r="P4" s="116" t="s">
        <v>509</v>
      </c>
      <c r="Q4" s="116" t="s">
        <v>498</v>
      </c>
      <c r="R4" s="116" t="s">
        <v>499</v>
      </c>
      <c r="S4" s="116" t="s">
        <v>500</v>
      </c>
      <c r="T4" s="116" t="s">
        <v>483</v>
      </c>
      <c r="U4" s="116" t="s">
        <v>3</v>
      </c>
    </row>
    <row r="5" spans="1:21" s="136" customFormat="1" ht="30.75" customHeight="1" thickBot="1">
      <c r="A5" s="125" t="s">
        <v>245</v>
      </c>
      <c r="B5" s="111" t="s">
        <v>246</v>
      </c>
      <c r="C5" s="126"/>
      <c r="D5" s="126"/>
      <c r="E5" s="127"/>
      <c r="F5" s="111" t="s">
        <v>228</v>
      </c>
      <c r="G5" s="111" t="s">
        <v>233</v>
      </c>
      <c r="H5" s="111" t="s">
        <v>247</v>
      </c>
      <c r="I5" s="111" t="s">
        <v>229</v>
      </c>
      <c r="J5" s="111" t="s">
        <v>615</v>
      </c>
      <c r="K5" s="111" t="s">
        <v>694</v>
      </c>
      <c r="L5" s="111" t="s">
        <v>231</v>
      </c>
      <c r="M5" s="111" t="s">
        <v>232</v>
      </c>
      <c r="N5" s="111" t="s">
        <v>257</v>
      </c>
      <c r="O5" s="111" t="s">
        <v>630</v>
      </c>
      <c r="P5" s="111" t="s">
        <v>631</v>
      </c>
      <c r="Q5" s="111" t="s">
        <v>230</v>
      </c>
      <c r="R5" s="111" t="s">
        <v>638</v>
      </c>
      <c r="S5" s="111" t="s">
        <v>640</v>
      </c>
      <c r="T5" s="111" t="s">
        <v>231</v>
      </c>
      <c r="U5" s="111" t="s">
        <v>232</v>
      </c>
    </row>
    <row r="6" spans="1:21" s="136" customFormat="1" ht="34.5" customHeight="1">
      <c r="A6" s="128">
        <v>1</v>
      </c>
      <c r="B6" s="343" t="s">
        <v>248</v>
      </c>
      <c r="C6" s="343"/>
      <c r="D6" s="343"/>
      <c r="E6" s="343"/>
      <c r="F6" s="295">
        <v>116</v>
      </c>
      <c r="G6" s="139">
        <v>19437889.289999999</v>
      </c>
      <c r="H6" s="139">
        <v>10873577.710000001</v>
      </c>
      <c r="I6" s="139">
        <v>19573895.27</v>
      </c>
      <c r="J6" s="139">
        <v>5644020</v>
      </c>
      <c r="K6" s="139">
        <v>13929875.27</v>
      </c>
      <c r="L6" s="139">
        <v>240111.76</v>
      </c>
      <c r="M6" s="139">
        <v>527143.18999999994</v>
      </c>
      <c r="N6" s="139">
        <v>53306.62</v>
      </c>
      <c r="O6" s="139">
        <v>820561.57000000007</v>
      </c>
      <c r="P6" s="139">
        <v>1718380.79</v>
      </c>
      <c r="Q6" s="139">
        <v>2088942.3599999999</v>
      </c>
      <c r="R6" s="139">
        <v>7982343.6099999994</v>
      </c>
      <c r="S6" s="139">
        <v>11632809.66</v>
      </c>
      <c r="T6" s="139">
        <v>8223362.3299999991</v>
      </c>
      <c r="U6" s="143"/>
    </row>
    <row r="7" spans="1:21" s="136" customFormat="1" ht="15.75" customHeight="1" thickBot="1">
      <c r="A7" s="339" t="s">
        <v>251</v>
      </c>
      <c r="B7" s="340"/>
      <c r="C7" s="130"/>
      <c r="D7" s="130"/>
      <c r="E7" s="130"/>
      <c r="F7" s="296">
        <f>SUM(F6)</f>
        <v>116</v>
      </c>
      <c r="G7" s="131">
        <f>G6</f>
        <v>19437889.289999999</v>
      </c>
      <c r="H7" s="131">
        <f t="shared" ref="H7:T7" si="0">H6</f>
        <v>10873577.710000001</v>
      </c>
      <c r="I7" s="131">
        <f t="shared" si="0"/>
        <v>19573895.27</v>
      </c>
      <c r="J7" s="131">
        <f t="shared" si="0"/>
        <v>5644020</v>
      </c>
      <c r="K7" s="131">
        <f t="shared" si="0"/>
        <v>13929875.27</v>
      </c>
      <c r="L7" s="131">
        <f t="shared" si="0"/>
        <v>240111.76</v>
      </c>
      <c r="M7" s="131">
        <f t="shared" si="0"/>
        <v>527143.18999999994</v>
      </c>
      <c r="N7" s="131">
        <f t="shared" si="0"/>
        <v>53306.62</v>
      </c>
      <c r="O7" s="131">
        <f t="shared" si="0"/>
        <v>820561.57000000007</v>
      </c>
      <c r="P7" s="131">
        <f t="shared" si="0"/>
        <v>1718380.79</v>
      </c>
      <c r="Q7" s="131">
        <f t="shared" si="0"/>
        <v>2088942.3599999999</v>
      </c>
      <c r="R7" s="131">
        <f t="shared" si="0"/>
        <v>7982343.6099999994</v>
      </c>
      <c r="S7" s="131">
        <f t="shared" si="0"/>
        <v>11632809.66</v>
      </c>
      <c r="T7" s="131">
        <f t="shared" si="0"/>
        <v>8223362.3299999991</v>
      </c>
      <c r="U7" s="145"/>
    </row>
    <row r="8" spans="1:21" s="136" customFormat="1" ht="84" customHeight="1">
      <c r="A8" s="129">
        <v>2</v>
      </c>
      <c r="B8" s="291" t="s">
        <v>616</v>
      </c>
      <c r="C8" s="113"/>
      <c r="D8" s="113"/>
      <c r="E8" s="113"/>
      <c r="F8" s="295">
        <v>22</v>
      </c>
      <c r="G8" s="112">
        <v>22751562.950000003</v>
      </c>
      <c r="H8" s="112">
        <v>12768804.08</v>
      </c>
      <c r="I8" s="112">
        <v>22951562.949999999</v>
      </c>
      <c r="J8" s="112">
        <v>2217649.65</v>
      </c>
      <c r="K8" s="112">
        <v>20733913.300000001</v>
      </c>
      <c r="L8" s="112">
        <v>328785.95</v>
      </c>
      <c r="M8" s="112">
        <v>34985.4</v>
      </c>
      <c r="N8" s="112">
        <v>10729.58</v>
      </c>
      <c r="O8" s="112">
        <v>374500.93</v>
      </c>
      <c r="P8" s="112">
        <v>674301.17009999999</v>
      </c>
      <c r="Q8" s="112">
        <v>1048802.1000999999</v>
      </c>
      <c r="R8" s="112">
        <v>3266451.7501000003</v>
      </c>
      <c r="S8" s="112">
        <v>19485111.199899998</v>
      </c>
      <c r="T8" s="112">
        <v>7842183.8399999999</v>
      </c>
      <c r="U8" s="144" t="s">
        <v>632</v>
      </c>
    </row>
    <row r="9" spans="1:21" s="136" customFormat="1" ht="80.25" customHeight="1">
      <c r="A9" s="129">
        <v>3</v>
      </c>
      <c r="B9" s="291" t="s">
        <v>617</v>
      </c>
      <c r="C9" s="113"/>
      <c r="D9" s="113"/>
      <c r="E9" s="113"/>
      <c r="F9" s="297">
        <v>3</v>
      </c>
      <c r="G9" s="112">
        <v>10099959.539999999</v>
      </c>
      <c r="H9" s="112">
        <v>10021675.959999999</v>
      </c>
      <c r="I9" s="112">
        <v>10099959.539999999</v>
      </c>
      <c r="J9" s="112">
        <v>8319637.6900000004</v>
      </c>
      <c r="K9" s="112">
        <v>1780321.85</v>
      </c>
      <c r="L9" s="112">
        <v>192199.71000000002</v>
      </c>
      <c r="M9" s="112">
        <v>37950.31</v>
      </c>
      <c r="N9" s="112">
        <v>0</v>
      </c>
      <c r="O9" s="112">
        <v>230150.02000000002</v>
      </c>
      <c r="P9" s="112">
        <v>5790.79</v>
      </c>
      <c r="Q9" s="112">
        <v>235940.81</v>
      </c>
      <c r="R9" s="112">
        <v>8555578.5</v>
      </c>
      <c r="S9" s="112">
        <v>3901181.04</v>
      </c>
      <c r="T9" s="112">
        <v>0</v>
      </c>
      <c r="U9" s="298"/>
    </row>
    <row r="10" spans="1:21" s="136" customFormat="1" ht="15.75" customHeight="1" thickBot="1">
      <c r="A10" s="339" t="s">
        <v>633</v>
      </c>
      <c r="B10" s="340"/>
      <c r="C10" s="130"/>
      <c r="D10" s="130"/>
      <c r="E10" s="130"/>
      <c r="F10" s="299">
        <f>SUM(F8:F9)</f>
        <v>25</v>
      </c>
      <c r="G10" s="131">
        <f>SUM(G8:G9)</f>
        <v>32851522.490000002</v>
      </c>
      <c r="H10" s="131">
        <f t="shared" ref="H10:T10" si="1">SUM(H8:H9)</f>
        <v>22790480.039999999</v>
      </c>
      <c r="I10" s="131">
        <f t="shared" si="1"/>
        <v>33051522.489999998</v>
      </c>
      <c r="J10" s="131">
        <f t="shared" si="1"/>
        <v>10537287.34</v>
      </c>
      <c r="K10" s="131">
        <f t="shared" si="1"/>
        <v>22514235.150000002</v>
      </c>
      <c r="L10" s="131">
        <f t="shared" si="1"/>
        <v>520985.66000000003</v>
      </c>
      <c r="M10" s="131">
        <f t="shared" si="1"/>
        <v>72935.709999999992</v>
      </c>
      <c r="N10" s="131">
        <f t="shared" si="1"/>
        <v>10729.58</v>
      </c>
      <c r="O10" s="131">
        <f t="shared" si="1"/>
        <v>604650.94999999995</v>
      </c>
      <c r="P10" s="131">
        <f t="shared" si="1"/>
        <v>680091.96010000003</v>
      </c>
      <c r="Q10" s="131">
        <f t="shared" si="1"/>
        <v>1284742.9101</v>
      </c>
      <c r="R10" s="131">
        <f t="shared" si="1"/>
        <v>11822030.2501</v>
      </c>
      <c r="S10" s="131">
        <f t="shared" si="1"/>
        <v>23386292.239899997</v>
      </c>
      <c r="T10" s="131">
        <f t="shared" si="1"/>
        <v>7842183.8399999999</v>
      </c>
      <c r="U10" s="145"/>
    </row>
    <row r="11" spans="1:21" s="136" customFormat="1" ht="15.75" customHeight="1" thickBot="1">
      <c r="A11" s="339" t="s">
        <v>634</v>
      </c>
      <c r="B11" s="340"/>
      <c r="C11" s="130"/>
      <c r="D11" s="130"/>
      <c r="E11" s="130"/>
      <c r="F11" s="299">
        <f>F7+F10</f>
        <v>141</v>
      </c>
      <c r="G11" s="131">
        <f>G7+G10</f>
        <v>52289411.780000001</v>
      </c>
      <c r="H11" s="131">
        <f t="shared" ref="H11:T11" si="2">H7+H10</f>
        <v>33664057.75</v>
      </c>
      <c r="I11" s="131">
        <f t="shared" si="2"/>
        <v>52625417.759999998</v>
      </c>
      <c r="J11" s="131">
        <f t="shared" si="2"/>
        <v>16181307.34</v>
      </c>
      <c r="K11" s="131">
        <f t="shared" si="2"/>
        <v>36444110.420000002</v>
      </c>
      <c r="L11" s="131">
        <f t="shared" si="2"/>
        <v>761097.42</v>
      </c>
      <c r="M11" s="131">
        <f t="shared" si="2"/>
        <v>600078.89999999991</v>
      </c>
      <c r="N11" s="131">
        <f t="shared" si="2"/>
        <v>64036.200000000004</v>
      </c>
      <c r="O11" s="131">
        <f t="shared" si="2"/>
        <v>1425212.52</v>
      </c>
      <c r="P11" s="131">
        <f t="shared" si="2"/>
        <v>2398472.7500999998</v>
      </c>
      <c r="Q11" s="131">
        <f t="shared" si="2"/>
        <v>3373685.2700999998</v>
      </c>
      <c r="R11" s="131">
        <f t="shared" si="2"/>
        <v>19804373.860100001</v>
      </c>
      <c r="S11" s="131">
        <f t="shared" si="2"/>
        <v>35019101.899899997</v>
      </c>
      <c r="T11" s="131">
        <f t="shared" si="2"/>
        <v>16065546.169999998</v>
      </c>
      <c r="U11" s="145"/>
    </row>
    <row r="12" spans="1:21" s="136" customFormat="1" ht="11.25" thickBot="1">
      <c r="A12" s="114"/>
      <c r="B12" s="114"/>
      <c r="C12" s="114"/>
      <c r="D12" s="114"/>
      <c r="E12" s="114"/>
      <c r="F12" s="114"/>
      <c r="G12" s="114"/>
      <c r="H12" s="114"/>
      <c r="I12" s="114"/>
      <c r="J12" s="114"/>
      <c r="K12" s="114"/>
      <c r="L12" s="114"/>
      <c r="M12" s="137"/>
      <c r="N12" s="137"/>
      <c r="O12" s="137"/>
      <c r="P12" s="137"/>
      <c r="Q12" s="137"/>
      <c r="R12" s="137"/>
      <c r="S12" s="137"/>
      <c r="T12" s="137"/>
      <c r="U12" s="137"/>
    </row>
    <row r="13" spans="1:21" s="136" customFormat="1" ht="64.5" customHeight="1">
      <c r="A13" s="115">
        <v>4</v>
      </c>
      <c r="B13" s="292" t="s">
        <v>255</v>
      </c>
      <c r="C13" s="138"/>
      <c r="D13" s="138"/>
      <c r="E13" s="138"/>
      <c r="F13" s="300">
        <v>28</v>
      </c>
      <c r="G13" s="139">
        <v>34006552.810000002</v>
      </c>
      <c r="H13" s="139">
        <v>25064888.030000001</v>
      </c>
      <c r="I13" s="139">
        <v>34006552.810000002</v>
      </c>
      <c r="J13" s="139">
        <v>20245389.479999997</v>
      </c>
      <c r="K13" s="139">
        <v>13761163.33</v>
      </c>
      <c r="L13" s="139">
        <v>604080.31000000006</v>
      </c>
      <c r="M13" s="139">
        <v>0</v>
      </c>
      <c r="N13" s="139">
        <v>0</v>
      </c>
      <c r="O13" s="139">
        <v>604080.31000000006</v>
      </c>
      <c r="P13" s="139">
        <v>2418927.73</v>
      </c>
      <c r="Q13" s="139">
        <v>3023008.04</v>
      </c>
      <c r="R13" s="139">
        <v>23268397.520000007</v>
      </c>
      <c r="S13" s="139">
        <v>8381355.2899999991</v>
      </c>
      <c r="T13" s="139">
        <v>2506248.7999999998</v>
      </c>
      <c r="U13" s="301"/>
    </row>
    <row r="14" spans="1:21" s="136" customFormat="1" ht="15.75" customHeight="1" thickBot="1">
      <c r="A14" s="339" t="s">
        <v>635</v>
      </c>
      <c r="B14" s="340"/>
      <c r="C14" s="130"/>
      <c r="D14" s="130"/>
      <c r="E14" s="130"/>
      <c r="F14" s="302">
        <f>SUM(F13)</f>
        <v>28</v>
      </c>
      <c r="G14" s="131">
        <f>SUM(G13)</f>
        <v>34006552.810000002</v>
      </c>
      <c r="H14" s="131">
        <f t="shared" ref="H14:T14" si="3">SUM(H13)</f>
        <v>25064888.030000001</v>
      </c>
      <c r="I14" s="131">
        <f t="shared" si="3"/>
        <v>34006552.810000002</v>
      </c>
      <c r="J14" s="131">
        <f t="shared" si="3"/>
        <v>20245389.479999997</v>
      </c>
      <c r="K14" s="131">
        <f t="shared" si="3"/>
        <v>13761163.33</v>
      </c>
      <c r="L14" s="131">
        <f t="shared" si="3"/>
        <v>604080.31000000006</v>
      </c>
      <c r="M14" s="131">
        <f t="shared" si="3"/>
        <v>0</v>
      </c>
      <c r="N14" s="131">
        <f t="shared" si="3"/>
        <v>0</v>
      </c>
      <c r="O14" s="131">
        <f t="shared" si="3"/>
        <v>604080.31000000006</v>
      </c>
      <c r="P14" s="131">
        <f t="shared" si="3"/>
        <v>2418927.73</v>
      </c>
      <c r="Q14" s="131">
        <f t="shared" si="3"/>
        <v>3023008.04</v>
      </c>
      <c r="R14" s="131">
        <f t="shared" si="3"/>
        <v>23268397.520000007</v>
      </c>
      <c r="S14" s="131">
        <f t="shared" si="3"/>
        <v>8381355.2899999991</v>
      </c>
      <c r="T14" s="131">
        <f t="shared" si="3"/>
        <v>2506248.7999999998</v>
      </c>
      <c r="U14" s="145"/>
    </row>
    <row r="15" spans="1:21" s="136" customFormat="1" ht="11.25" thickBot="1">
      <c r="A15" s="114"/>
      <c r="B15" s="114"/>
      <c r="C15" s="114"/>
      <c r="D15" s="114"/>
      <c r="E15" s="114"/>
      <c r="F15" s="114"/>
      <c r="G15" s="114"/>
      <c r="H15" s="114"/>
      <c r="I15" s="114"/>
      <c r="J15" s="114"/>
      <c r="K15" s="114"/>
      <c r="L15" s="114"/>
      <c r="M15" s="137"/>
      <c r="N15" s="137"/>
      <c r="O15" s="137"/>
      <c r="P15" s="137"/>
      <c r="Q15" s="137"/>
      <c r="R15" s="137"/>
      <c r="S15" s="137"/>
      <c r="T15" s="137"/>
      <c r="U15" s="137"/>
    </row>
    <row r="16" spans="1:21" s="136" customFormat="1" ht="49.5" customHeight="1" thickBot="1">
      <c r="A16" s="140">
        <v>5</v>
      </c>
      <c r="B16" s="141" t="s">
        <v>256</v>
      </c>
      <c r="C16" s="141"/>
      <c r="D16" s="141"/>
      <c r="E16" s="141"/>
      <c r="F16" s="303">
        <v>11</v>
      </c>
      <c r="G16" s="142">
        <v>2188065.25</v>
      </c>
      <c r="H16" s="142">
        <v>1825408.9599999997</v>
      </c>
      <c r="I16" s="142">
        <v>2664666.86</v>
      </c>
      <c r="J16" s="142">
        <v>675882.24</v>
      </c>
      <c r="K16" s="142">
        <v>1988784.6199999999</v>
      </c>
      <c r="L16" s="142">
        <v>0</v>
      </c>
      <c r="M16" s="142">
        <v>0</v>
      </c>
      <c r="N16" s="142">
        <v>0</v>
      </c>
      <c r="O16" s="142">
        <v>0</v>
      </c>
      <c r="P16" s="142">
        <v>79611.38</v>
      </c>
      <c r="Q16" s="142">
        <v>79611.38</v>
      </c>
      <c r="R16" s="142">
        <v>755493.62</v>
      </c>
      <c r="S16" s="142">
        <v>1432571.6300000001</v>
      </c>
      <c r="T16" s="142">
        <v>1015734.4400000001</v>
      </c>
      <c r="U16" s="142"/>
    </row>
    <row r="17" spans="1:21" s="136" customFormat="1" ht="17.25" customHeight="1" thickBot="1">
      <c r="A17" s="339" t="s">
        <v>636</v>
      </c>
      <c r="B17" s="340"/>
      <c r="C17" s="130"/>
      <c r="D17" s="130"/>
      <c r="E17" s="130"/>
      <c r="F17" s="304">
        <f>SUM(F16)</f>
        <v>11</v>
      </c>
      <c r="G17" s="131">
        <f>SUM(G16)</f>
        <v>2188065.25</v>
      </c>
      <c r="H17" s="131">
        <f t="shared" ref="H17:T17" si="4">SUM(H16)</f>
        <v>1825408.9599999997</v>
      </c>
      <c r="I17" s="131">
        <f t="shared" si="4"/>
        <v>2664666.86</v>
      </c>
      <c r="J17" s="131">
        <f t="shared" si="4"/>
        <v>675882.24</v>
      </c>
      <c r="K17" s="131">
        <f t="shared" si="4"/>
        <v>1988784.6199999999</v>
      </c>
      <c r="L17" s="131">
        <f t="shared" si="4"/>
        <v>0</v>
      </c>
      <c r="M17" s="131">
        <f t="shared" si="4"/>
        <v>0</v>
      </c>
      <c r="N17" s="131">
        <f t="shared" si="4"/>
        <v>0</v>
      </c>
      <c r="O17" s="131">
        <f t="shared" si="4"/>
        <v>0</v>
      </c>
      <c r="P17" s="131">
        <f t="shared" si="4"/>
        <v>79611.38</v>
      </c>
      <c r="Q17" s="131">
        <f t="shared" si="4"/>
        <v>79611.38</v>
      </c>
      <c r="R17" s="131">
        <f t="shared" si="4"/>
        <v>755493.62</v>
      </c>
      <c r="S17" s="131">
        <f t="shared" si="4"/>
        <v>1432571.6300000001</v>
      </c>
      <c r="T17" s="131">
        <f t="shared" si="4"/>
        <v>1015734.4400000001</v>
      </c>
      <c r="U17" s="145"/>
    </row>
    <row r="18" spans="1:21" s="136" customFormat="1" ht="20.25" customHeight="1" thickBot="1">
      <c r="A18" s="339" t="s">
        <v>637</v>
      </c>
      <c r="B18" s="340"/>
      <c r="C18" s="130"/>
      <c r="D18" s="130"/>
      <c r="E18" s="130"/>
      <c r="F18" s="299">
        <f>F11+F14+F17</f>
        <v>180</v>
      </c>
      <c r="G18" s="131">
        <f>G11+G14+G17</f>
        <v>88484029.840000004</v>
      </c>
      <c r="H18" s="131">
        <f t="shared" ref="H18:T18" si="5">H11+H14+H17</f>
        <v>60554354.740000002</v>
      </c>
      <c r="I18" s="131">
        <f t="shared" si="5"/>
        <v>89296637.429999992</v>
      </c>
      <c r="J18" s="131">
        <f t="shared" si="5"/>
        <v>37102579.059999995</v>
      </c>
      <c r="K18" s="131">
        <f t="shared" si="5"/>
        <v>52194058.369999997</v>
      </c>
      <c r="L18" s="131">
        <f t="shared" si="5"/>
        <v>1365177.73</v>
      </c>
      <c r="M18" s="131">
        <f t="shared" si="5"/>
        <v>600078.89999999991</v>
      </c>
      <c r="N18" s="131">
        <f t="shared" si="5"/>
        <v>64036.200000000004</v>
      </c>
      <c r="O18" s="131">
        <f t="shared" si="5"/>
        <v>2029292.83</v>
      </c>
      <c r="P18" s="131">
        <f t="shared" si="5"/>
        <v>4897011.8601000002</v>
      </c>
      <c r="Q18" s="131">
        <f t="shared" si="5"/>
        <v>6476304.6901000002</v>
      </c>
      <c r="R18" s="131">
        <f t="shared" si="5"/>
        <v>43828265.000100009</v>
      </c>
      <c r="S18" s="131">
        <f t="shared" si="5"/>
        <v>44833028.819899999</v>
      </c>
      <c r="T18" s="131">
        <f t="shared" si="5"/>
        <v>19587529.41</v>
      </c>
      <c r="U18" s="145"/>
    </row>
  </sheetData>
  <mergeCells count="10">
    <mergeCell ref="A11:B11"/>
    <mergeCell ref="A14:B14"/>
    <mergeCell ref="A17:B17"/>
    <mergeCell ref="A18:B18"/>
    <mergeCell ref="A1:U1"/>
    <mergeCell ref="A2:U2"/>
    <mergeCell ref="I3:J3"/>
    <mergeCell ref="B6:E6"/>
    <mergeCell ref="A7:B7"/>
    <mergeCell ref="A10:B10"/>
  </mergeCells>
  <pageMargins left="0.70866141732283472" right="0.70866141732283472" top="0.78740157480314965" bottom="0.74803149606299213" header="0.31496062992125984" footer="0.31496062992125984"/>
  <pageSetup paperSize="9" scale="88" orientation="landscape" r:id="rId1"/>
  <headerFooter>
    <oddHeader>&amp;LΠΕΡΙΦΕΡΕΙΑ ΝΟΤΙΟΥ ΑΙΓΑΙΟΥ
ΓΕΝΙΚΗ Δ/ΝΣΗ ΑΠΠΥ
Δ/ΝΣΗ ΑΝΑΠΤΥΞΙΑΚΟΥ ΠΡΟΓΡΑΜΜΑΤΙΣΜΟΥ (ΔΙΑΠ)</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9</vt:i4>
      </vt:variant>
      <vt:variant>
        <vt:lpstr>Περιοχές με ονόματα</vt:lpstr>
      </vt:variant>
      <vt:variant>
        <vt:i4>11</vt:i4>
      </vt:variant>
    </vt:vector>
  </HeadingPairs>
  <TitlesOfParts>
    <vt:vector size="20" baseType="lpstr">
      <vt:lpstr>ΠΙΝ1_ΑΔΙΑΘ.ΥΠΟΛΟΙΠΑ</vt:lpstr>
      <vt:lpstr>100_ΕΡΓΑ_ΠΡΟΣ_ΑΠΟΠΛΗΡΩΜΗ</vt:lpstr>
      <vt:lpstr>ΠΙΝ 2 ΣΑΕΠ_067 &amp; 0672</vt:lpstr>
      <vt:lpstr>ΠΙΝ 3 ΣΑΕΠ 0678 &amp; ΣΑΝΑ 0288</vt:lpstr>
      <vt:lpstr>ΠΙΝ 4 ΥΠΟΛΟΓΟΣ ΠΤΑ</vt:lpstr>
      <vt:lpstr>ΠΙΝ 5 ΧΡΗΜΑΤΟΔΟΤΗΣΗ ΤΡΙΤΟΥΣ</vt:lpstr>
      <vt:lpstr>ΣΥΓΚΕΝΤΡΩΤΙΚΟΣ</vt:lpstr>
      <vt:lpstr>ΣΥΓΚΕΝΤΡΩΤΙΚΟΣ (2)</vt:lpstr>
      <vt:lpstr>ΣΥΓΚΕΝΤΡΩΤΙΚΟΣ (3)</vt:lpstr>
      <vt:lpstr>'100_ΕΡΓΑ_ΠΡΟΣ_ΑΠΟΠΛΗΡΩΜΗ'!Print_Area</vt:lpstr>
      <vt:lpstr>'ΠΙΝ 2 ΣΑΕΠ_067 &amp; 0672'!Print_Area</vt:lpstr>
      <vt:lpstr>'ΠΙΝ 3 ΣΑΕΠ 0678 &amp; ΣΑΝΑ 0288'!Print_Area</vt:lpstr>
      <vt:lpstr>'ΠΙΝ 4 ΥΠΟΛΟΓΟΣ ΠΤΑ'!Print_Area</vt:lpstr>
      <vt:lpstr>'ΠΙΝ 5 ΧΡΗΜΑΤΟΔΟΤΗΣΗ ΤΡΙΤΟΥΣ'!Print_Area</vt:lpstr>
      <vt:lpstr>ΠΙΝ1_ΑΔΙΑΘ.ΥΠΟΛΟΙΠΑ!Print_Area</vt:lpstr>
      <vt:lpstr>'100_ΕΡΓΑ_ΠΡΟΣ_ΑΠΟΠΛΗΡΩΜΗ'!Print_Titles</vt:lpstr>
      <vt:lpstr>'ΠΙΝ 2 ΣΑΕΠ_067 &amp; 0672'!Print_Titles</vt:lpstr>
      <vt:lpstr>'ΠΙΝ 4 ΥΠΟΛΟΓΟΣ ΠΤΑ'!Print_Titles</vt:lpstr>
      <vt:lpstr>'ΠΙΝ 5 ΧΡΗΜΑΤΟΔΟΤΗΣΗ ΤΡΙΤΟΥΣ'!Print_Titles</vt:lpstr>
      <vt:lpstr>ΠΙΝ1_ΑΔΙΑΘ.ΥΠΟΛΟΙΠΑ!Print_Titles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antonis</dc:creator>
  <cp:lastModifiedBy>pna_user</cp:lastModifiedBy>
  <cp:lastPrinted>2016-01-19T10:05:31Z</cp:lastPrinted>
  <dcterms:created xsi:type="dcterms:W3CDTF">2014-06-11T07:15:49Z</dcterms:created>
  <dcterms:modified xsi:type="dcterms:W3CDTF">2016-01-19T10:15:59Z</dcterms:modified>
</cp:coreProperties>
</file>