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4240" windowHeight="13350"/>
  </bookViews>
  <sheets>
    <sheet name="ΙΣΟΛΟΓΙΣΜΟΣ" sheetId="1" r:id="rId1"/>
    <sheet name="Φύλλο2" sheetId="2" r:id="rId2"/>
    <sheet name="Φύλλο3" sheetId="3" r:id="rId3"/>
  </sheets>
  <externalReferences>
    <externalReference r:id="rId4"/>
  </externalReferences>
  <calcPr calcId="145621"/>
</workbook>
</file>

<file path=xl/calcChain.xml><?xml version="1.0" encoding="utf-8"?>
<calcChain xmlns="http://schemas.openxmlformats.org/spreadsheetml/2006/main">
  <c r="C93" i="1" l="1"/>
  <c r="F90" i="1"/>
  <c r="B89" i="1"/>
  <c r="C90" i="1" s="1"/>
  <c r="F86" i="1"/>
  <c r="C85" i="1"/>
  <c r="C86" i="1" s="1"/>
  <c r="G81" i="1"/>
  <c r="C81" i="1"/>
  <c r="D81" i="1" s="1"/>
  <c r="G78" i="1"/>
  <c r="C78" i="1"/>
  <c r="C77" i="1"/>
  <c r="D75" i="1"/>
  <c r="J74" i="1"/>
  <c r="H74" i="1"/>
  <c r="D73" i="1"/>
  <c r="G72" i="1"/>
  <c r="G74" i="1" s="1"/>
  <c r="G76" i="1" s="1"/>
  <c r="G79" i="1" s="1"/>
  <c r="I70" i="1"/>
  <c r="H70" i="1"/>
  <c r="D69" i="1"/>
  <c r="D72" i="1" s="1"/>
  <c r="D74" i="1" s="1"/>
  <c r="D76" i="1" s="1"/>
  <c r="J58" i="1"/>
  <c r="G58" i="1"/>
  <c r="D58" i="1"/>
  <c r="I57" i="1"/>
  <c r="I55" i="1"/>
  <c r="J46" i="1"/>
  <c r="I46" i="1"/>
  <c r="G46" i="1"/>
  <c r="D46" i="1"/>
  <c r="D40" i="1"/>
  <c r="J38" i="1"/>
  <c r="G38" i="1"/>
  <c r="G41" i="1" s="1"/>
  <c r="D38" i="1"/>
  <c r="I37" i="1"/>
  <c r="I34" i="1"/>
  <c r="I33" i="1"/>
  <c r="I31" i="1"/>
  <c r="F29" i="1"/>
  <c r="G29" i="1" s="1"/>
  <c r="C29" i="1"/>
  <c r="D29" i="1" s="1"/>
  <c r="J28" i="1"/>
  <c r="I27" i="1"/>
  <c r="I28" i="1" s="1"/>
  <c r="J24" i="1"/>
  <c r="I24" i="1"/>
  <c r="F24" i="1"/>
  <c r="E24" i="1"/>
  <c r="C24" i="1"/>
  <c r="G23" i="1"/>
  <c r="B23" i="1"/>
  <c r="D23" i="1" s="1"/>
  <c r="G22" i="1"/>
  <c r="D22" i="1"/>
  <c r="G21" i="1"/>
  <c r="D21" i="1"/>
  <c r="G20" i="1"/>
  <c r="D20" i="1"/>
  <c r="G19" i="1"/>
  <c r="D19" i="1"/>
  <c r="G18" i="1"/>
  <c r="D18" i="1"/>
  <c r="G17" i="1"/>
  <c r="D17" i="1"/>
  <c r="G16" i="1"/>
  <c r="D16" i="1"/>
  <c r="G15" i="1"/>
  <c r="D15" i="1"/>
  <c r="J14" i="1"/>
  <c r="J19" i="1" s="1"/>
  <c r="G14" i="1"/>
  <c r="D14" i="1"/>
  <c r="I13" i="1"/>
  <c r="I14" i="1" s="1"/>
  <c r="G13" i="1"/>
  <c r="D13" i="1"/>
  <c r="G12" i="1"/>
  <c r="D12" i="1"/>
  <c r="G11" i="1"/>
  <c r="D11" i="1"/>
  <c r="G8" i="1"/>
  <c r="D8" i="1"/>
  <c r="B24" i="1" l="1"/>
  <c r="J41" i="1"/>
  <c r="J52" i="1" s="1"/>
  <c r="D90" i="1"/>
  <c r="G24" i="1"/>
  <c r="D41" i="1"/>
  <c r="D47" i="1" s="1"/>
  <c r="G90" i="1"/>
  <c r="D24" i="1"/>
  <c r="D30" i="1" s="1"/>
  <c r="I58" i="1"/>
  <c r="G82" i="1"/>
  <c r="I38" i="1"/>
  <c r="I41" i="1" s="1"/>
  <c r="G47" i="1"/>
  <c r="D78" i="1"/>
  <c r="D79" i="1"/>
  <c r="D82" i="1" s="1"/>
  <c r="G94" i="1"/>
  <c r="G30" i="1"/>
  <c r="G52" i="1" s="1"/>
  <c r="D94" i="1" l="1"/>
  <c r="I69" i="1" s="1"/>
  <c r="I74" i="1" s="1"/>
  <c r="I17" i="1" s="1"/>
  <c r="I19" i="1" s="1"/>
  <c r="D52" i="1"/>
  <c r="I52" i="1"/>
</calcChain>
</file>

<file path=xl/sharedStrings.xml><?xml version="1.0" encoding="utf-8"?>
<sst xmlns="http://schemas.openxmlformats.org/spreadsheetml/2006/main" count="156" uniqueCount="136">
  <si>
    <t>ΔΗΜΟΣ ΛΑΜΙΕΩΝ</t>
  </si>
  <si>
    <t>ΙΣΟΛΟΓΙΣΜΟΣ ΤΗΣ 31ης ΔΕΚΕΜΒΡΙΟΥ 2015</t>
  </si>
  <si>
    <t>14η ΧΡΗΣΗ (1 ΙΑΝΟΥΑΡΙΟΥ - 31 ΔΕΚΕΜΒΡΙΟΥ 2015)</t>
  </si>
  <si>
    <t>ΠΑΘΗΤΙΚΟ</t>
  </si>
  <si>
    <t>Ποσά</t>
  </si>
  <si>
    <t>Ποσά κλειομένης χρήσεως 2015</t>
  </si>
  <si>
    <t>Ποσά προηγούμενης χρήσεως 2014</t>
  </si>
  <si>
    <t>κλειομένης</t>
  </si>
  <si>
    <t>προηγούμενης</t>
  </si>
  <si>
    <t xml:space="preserve"> </t>
  </si>
  <si>
    <t>Αξία κτήσεως</t>
  </si>
  <si>
    <t>Αποσβέσεις</t>
  </si>
  <si>
    <t>Αναπόσβ.αξία</t>
  </si>
  <si>
    <t>χρήσεως 2015</t>
  </si>
  <si>
    <t>χρήσεως 2014</t>
  </si>
  <si>
    <t>Β. ΕΞΟΔΑ ΕΓΚΑΤΑΣΤΑΣΕΩΣ</t>
  </si>
  <si>
    <t>Α.  ΙΔΙΑ ΚΕΦΑΛΑΙΑ</t>
  </si>
  <si>
    <t xml:space="preserve">     4.   Λοιπά έξοδα εγκαταστάσεως</t>
  </si>
  <si>
    <t xml:space="preserve">  Ι.  Κεφάλαιο </t>
  </si>
  <si>
    <t xml:space="preserve">Γ. ΠΑΓΙΟ ΕΝΕΡΓΗΤΙΚΟ </t>
  </si>
  <si>
    <t xml:space="preserve">  ΙΙ. Ενσώματες ακινητοποιήσεις</t>
  </si>
  <si>
    <t xml:space="preserve"> ΙΙ. Διαφορές αναπροσαρμογής και επιχορηγήσεις </t>
  </si>
  <si>
    <t xml:space="preserve">     1.   Γήπεδα - Οικόπεδα</t>
  </si>
  <si>
    <t xml:space="preserve">    επενδύσεων - δωρεές παγίων</t>
  </si>
  <si>
    <t xml:space="preserve">     1α. Πλατείες - Πάρκα - Παιδότοποι κοινής χρήσεως</t>
  </si>
  <si>
    <t xml:space="preserve">    3.  Δωρεές παγίων</t>
  </si>
  <si>
    <t xml:space="preserve">     1β. Οδοί - Οδοστρώματα κοινής χρήσεως</t>
  </si>
  <si>
    <t xml:space="preserve">    4.  Επιχορηγήσεις επενδύσεων </t>
  </si>
  <si>
    <t xml:space="preserve">     1γ. Πεζοδρόμια κοινής χρήσεως</t>
  </si>
  <si>
    <t xml:space="preserve">     2.   Ορυχεία, μεταλλεία, λατομεία, αγροί, φυτείες, δάση</t>
  </si>
  <si>
    <t xml:space="preserve">     3.   Κτίρια και τεχνικά έργα</t>
  </si>
  <si>
    <t xml:space="preserve">IV.Αποτελέσματα εις νέο </t>
  </si>
  <si>
    <t xml:space="preserve">     3α. Κτιριακές Εγκαταστάσεις κοινής χρήσεως</t>
  </si>
  <si>
    <t xml:space="preserve">       Υπόλοιπο πλεονασμάτων εις νέο</t>
  </si>
  <si>
    <t xml:space="preserve">     3β. Εγκαταστάσεις ηλεκτροφωτισμού κοινής χρήσεως</t>
  </si>
  <si>
    <t xml:space="preserve">     3γ. Λοιπές εγκαταστάσεις κοινής χρήσεως</t>
  </si>
  <si>
    <t>Σύνολο ιδίων κεφαλαίων (ΑΙ+ΑΙΙ+ΑΙV)</t>
  </si>
  <si>
    <t xml:space="preserve">     4.   Μηχανήματα - Τεχν. Εγκ/σεις και λοιπός μηχ/κός εξοπλισμός</t>
  </si>
  <si>
    <t xml:space="preserve">     5.   Μεταφορικά μέσα</t>
  </si>
  <si>
    <t>Β. ΠΡΟΒΛΕΨΕΙΣ ΓΙΑ ΚΙΝΔΥΝΟΥΣ ΚΑΙ ΕΞΟΔΑ</t>
  </si>
  <si>
    <t xml:space="preserve">     6.   Έπιπλα και λοιπός εξοπλισμός</t>
  </si>
  <si>
    <t xml:space="preserve">   1.Προβλέψεις για αποζημίωση προσωπικού λόγω εξόδου </t>
  </si>
  <si>
    <t xml:space="preserve">     7.   Ακινητοποιήσεις υπό εκτέλεση και προκαταβολές</t>
  </si>
  <si>
    <t xml:space="preserve">       από την υπηρεσία </t>
  </si>
  <si>
    <t xml:space="preserve">         Σύνολο ακινητοποιήσεων (ΓΙΙ)</t>
  </si>
  <si>
    <t xml:space="preserve"> ΙΙΙ. Τίτλοι πάγιας επενδύσεως  και άλλες μακροπρόθεσμες </t>
  </si>
  <si>
    <t xml:space="preserve">Γ.ΥΠΟΧΡΕΩΣΕΙΣ </t>
  </si>
  <si>
    <t xml:space="preserve">      χρηματοοικονομικές απαιτήσεις</t>
  </si>
  <si>
    <t xml:space="preserve">  Ι. Μακροπρόθεσμες υποχρεώσεις</t>
  </si>
  <si>
    <t xml:space="preserve">     1.  Τίτλοι πάγιας επενδύσεως</t>
  </si>
  <si>
    <t xml:space="preserve">     2.   Δάνεια τραπεζών</t>
  </si>
  <si>
    <t xml:space="preserve">                     - Προβλέψεις για υποτίμηση</t>
  </si>
  <si>
    <t>Σύνολο πάγιου ενεργητικού (ΓΙΙ+ΓΙΙΙ)</t>
  </si>
  <si>
    <t xml:space="preserve"> ΙΙ. Βραχυπρόθεσμες υποχρεώσεις</t>
  </si>
  <si>
    <t xml:space="preserve">     1. Προμηθευτές</t>
  </si>
  <si>
    <t xml:space="preserve">     2. Επιταγές πληρωτέες </t>
  </si>
  <si>
    <t xml:space="preserve">     5.Υποχρεώσεις από φόρους &amp; τέλη </t>
  </si>
  <si>
    <t xml:space="preserve">Δ. ΚΥΚΛΟΦΟΡΟΥΝ ΕΝΕΡΓΗΤΙΚΟ </t>
  </si>
  <si>
    <t xml:space="preserve">     6.Ασφαλιστικοί οργανισμοί</t>
  </si>
  <si>
    <t xml:space="preserve">     7. Μακροπρόθεσμες υποχρεώσεις πληρωτέες </t>
  </si>
  <si>
    <t xml:space="preserve">   ΙΙ. Απαιτήσεις</t>
  </si>
  <si>
    <t xml:space="preserve">         στην επόμενη χρήση</t>
  </si>
  <si>
    <t xml:space="preserve">      1.  Απαιτήσεις από πώληση αγαθών και υπηρεσιών</t>
  </si>
  <si>
    <t xml:space="preserve">     8. Πιστωτές διάφοροι</t>
  </si>
  <si>
    <t xml:space="preserve">      Μείον: Προβλέψεις</t>
  </si>
  <si>
    <t xml:space="preserve">     </t>
  </si>
  <si>
    <t xml:space="preserve">      3.  Δεσμευμένοι λογ/μοι καταθέσεων</t>
  </si>
  <si>
    <t xml:space="preserve">      5.  Χρεώστες διάφοροι </t>
  </si>
  <si>
    <t>Σύνολο υποχρεώσεων (ΓΙ+ΓΙΙ)</t>
  </si>
  <si>
    <t xml:space="preserve">  ΙV. Διαθέσιμα</t>
  </si>
  <si>
    <t xml:space="preserve">      1. Ταμείο</t>
  </si>
  <si>
    <t>Δ.ΜΕΤΑΒΑΤΙΚΟΙ ΛΟΓΑΡΙΑΣΜΟΙ ΠΑΘΗΤΙΚΟΥ</t>
  </si>
  <si>
    <t xml:space="preserve">      3. Καταθέσεις όψεως και προθεσμίας</t>
  </si>
  <si>
    <t>2.Έξοδα χρήσεως δουλευμένα</t>
  </si>
  <si>
    <t>Σύνολο κυκλοφορούντος Ενεργητικού (ΔΙΙ+ΔIV)</t>
  </si>
  <si>
    <t>Ε.ΜΕΤΑΒΑΤΙΚΟΙ ΛΟΓΑΡΙΑΣΜΟΙ ΕΝΕΡΓΗΤΙΚΟΥ</t>
  </si>
  <si>
    <t>2.Εσοδα χρήσεως εισπρακτέα</t>
  </si>
  <si>
    <t>ΓΕΝΙΚΟ ΣΥΝΟΛΟ ΕΝΕΡΓΗΤΙΚΟΥ (Β+Γ+Δ+Ε)</t>
  </si>
  <si>
    <t>ΓΕΝΙΚΟ ΣΥΝΟΛΟ ΠΑΘΗΤΙΚΟΥ (Α+Β+Γ+Δ)</t>
  </si>
  <si>
    <t>ΛΟΓΑΡΙΑΣΜΟΙ ΤΑΞΕΩΣ ΧΡΕΩΣΤΙΚΟΙ</t>
  </si>
  <si>
    <t>ΛΟΓΑΡΙΑΣΜΟΙ ΤΑΞΕΩΣ ΠΙΣΤΩΤΙΚΟΙ</t>
  </si>
  <si>
    <t xml:space="preserve">      2. Χρεωστικοί λογαριασμοί προϋπολογισμού</t>
  </si>
  <si>
    <t xml:space="preserve">      2. Πιστωτικοί λογαριασμοί προϋπολογισμού</t>
  </si>
  <si>
    <t xml:space="preserve">      3. Xρεωστικοί λογαριασμοί εγγυήσεων, εμπραγμάτων </t>
  </si>
  <si>
    <t xml:space="preserve">      3. Πιστωτικοί λογαριασμοί εγγυήσεων, εμπραγμάτων </t>
  </si>
  <si>
    <t xml:space="preserve">          ασφαλειών και αμφοτεροβαρών συμβάσεων</t>
  </si>
  <si>
    <t>ΣΗΜΕΙΩΣΗ:</t>
  </si>
  <si>
    <t>1. Κατά πάγια τακτική στα έσοδα του Δήμου περιλαμβάνονται κυρίως τα βεβαιώθεντα και οίκοθεν εισπραχθέντα έσοδα, ενώ ενδέχεται να υπάρχουν και άλλα που θα ήταν δυνατό να βεβαιωθούν, το ύψος των οποίων δεν είναι προσδιορίσιμο διότι ο εντοπισμός είναι αρκετά δυσχερής.</t>
  </si>
  <si>
    <t>2. Τα εισπρακτέα υπόλοιπα των εσόδων της 31.12.2015 έχουν κοινοποιηθεί στις αρμόδιες Δ.Ο.Υ. των οφειλετών, σύμφωνα με την ΚΥΑ 45081/30.10.1997 (Φ.Ε.Κ.129 Β').</t>
  </si>
  <si>
    <t xml:space="preserve">ΚΑΤΑΣΤΑΣΗ ΛΟΓΑΡΙΑΣΜΟΥ ΑΠΟΤΕΛΕΣΜAΤΩΝ ΧΡΗΣΕΩΣ </t>
  </si>
  <si>
    <t>ΠΙΝΑΚΑΣ ΔΙΑΘΕΣΕΩΣ ΑΠΟΤΕΛΕΣΜΑΤΩΝ</t>
  </si>
  <si>
    <t xml:space="preserve">  31ης ΔΕΚΕΜΒΡΙΟΥ 2015 (1 ΙΑΝΟΥΑΡΙΟΥ - 31 ΔΕΚΕΜΒΡΙΟΥ 2015)</t>
  </si>
  <si>
    <t xml:space="preserve">Ποσά </t>
  </si>
  <si>
    <t xml:space="preserve"> Ι. Αποτελέσματα εκμεταλλεύσεως</t>
  </si>
  <si>
    <t xml:space="preserve">   1.  Έσοδα από πώληση αγαθών και υπηρεσιών</t>
  </si>
  <si>
    <t>Καθαρά αποτελέσματα (πλεόνασμα) χρήσεως</t>
  </si>
  <si>
    <t xml:space="preserve">   2.  Έσοδα από φόρους - εισφορές - πρόστιμα - προσαυξήσεις</t>
  </si>
  <si>
    <t xml:space="preserve">   3.  Τακτικές επιχορηγήσεις από Κρατικό Προϋπολογισμό</t>
  </si>
  <si>
    <t>προηγούμενων χρήσεων</t>
  </si>
  <si>
    <t xml:space="preserve">   Σύνολο</t>
  </si>
  <si>
    <t xml:space="preserve">   Μικτά αποτελέσματα (έλλειμμα/πλεόνασμα) εκμεταλλεύσεως</t>
  </si>
  <si>
    <t xml:space="preserve">                3. Έξοδα λειτουργίας δημοσίων σχέσεων</t>
  </si>
  <si>
    <t xml:space="preserve">   Μερικά αποτελέσματα (ζημίες) εκμεταλλεύσεως</t>
  </si>
  <si>
    <t xml:space="preserve">   Ολικά αποτελέσματα (ζημίες) εκμεταλλεύσεως</t>
  </si>
  <si>
    <t>ΙΙ. ΠΛΕΟΝ: Έκτακτα αποτελέσματα</t>
  </si>
  <si>
    <t xml:space="preserve">                 1. Έκτακτα και ανόργανα έσοδα </t>
  </si>
  <si>
    <t xml:space="preserve">                 3. Έσοδα προηγούμενων χρήσεων</t>
  </si>
  <si>
    <t xml:space="preserve">   Mείον:   </t>
  </si>
  <si>
    <t xml:space="preserve">                1. Έκτακτα και ανόργανα έξοδα </t>
  </si>
  <si>
    <t xml:space="preserve">                3. Έξοδα προηγούμενων χρήσεων</t>
  </si>
  <si>
    <t xml:space="preserve">                4. Προβλέψεις για έκτακτους κινδύνους</t>
  </si>
  <si>
    <t xml:space="preserve">   Οργανικά και έκτακτα αποτελέσματα (κέρδη)</t>
  </si>
  <si>
    <t xml:space="preserve">  ΚΑΘΑΡΑ ΑΠΟΤΕΛΕΣΜΑΤΑ (ΠΛΕΟΝΑΣΜΑ) ΧΡΗΣΕΩΣ</t>
  </si>
  <si>
    <t xml:space="preserve">                                                                                                                                                                           </t>
  </si>
  <si>
    <t>Λαμία,  29 Ιουλίου 2016</t>
  </si>
  <si>
    <t xml:space="preserve">Ο  ΔΗΜΑΡΧΟΣ </t>
  </si>
  <si>
    <t>O ΑΝΤΙΔΗΜΑΡΧΟΣ</t>
  </si>
  <si>
    <t>Ο ΟΙΚΟΝΟΜΙΚΟΣ ΔΙΕΥΘΥΝΤΗΣ α.α</t>
  </si>
  <si>
    <t>Ο ΛΟΓΙΣΤΗΣ</t>
  </si>
  <si>
    <t xml:space="preserve">ΝΙΚΟΛΑΟΣ Δ. ΣΤΑΥΡΟΓΙΑΝΝΗΣ </t>
  </si>
  <si>
    <t xml:space="preserve">ΡΟΥΛΙΑΣ Γ. ΙΩΑΝΝΗΣ </t>
  </si>
  <si>
    <t>ΑΝΔΡΕΑΣ ΝΙΚ. ΑΝΔΡΕΩΣΑΤΟΣ</t>
  </si>
  <si>
    <t xml:space="preserve">  ΧΡΗΣΤΟΣ  Δ. ΒΕΣ</t>
  </si>
  <si>
    <t>Α.Δ.Τ.  Λ  681718</t>
  </si>
  <si>
    <t>Α.Δ.Τ.  ΑΕ  478282</t>
  </si>
  <si>
    <t>Α.Δ.Τ.  Τ  029045</t>
  </si>
  <si>
    <t>Α.Δ.Τ.  Ρ 988210</t>
  </si>
  <si>
    <t>ΑΑΟΕΕ 19616 Α' ΤΑΞΕΩΣ</t>
  </si>
  <si>
    <r>
      <t xml:space="preserve">          Μείον</t>
    </r>
    <r>
      <rPr>
        <sz val="10"/>
        <rFont val="Arial"/>
        <family val="2"/>
        <charset val="161"/>
      </rPr>
      <t>: - Οφειλόμενες δόσεις</t>
    </r>
  </si>
  <si>
    <r>
      <t xml:space="preserve">   </t>
    </r>
    <r>
      <rPr>
        <b/>
        <sz val="10"/>
        <rFont val="Arial Greek"/>
        <family val="2"/>
        <charset val="161"/>
      </rPr>
      <t>Μείον:</t>
    </r>
    <r>
      <rPr>
        <sz val="10"/>
        <rFont val="Arial Greek"/>
        <family val="2"/>
        <charset val="161"/>
      </rPr>
      <t xml:space="preserve"> Κόστος αγαθών και υπηρεσιών</t>
    </r>
  </si>
  <si>
    <r>
      <t xml:space="preserve">   </t>
    </r>
    <r>
      <rPr>
        <b/>
        <sz val="10"/>
        <rFont val="Arial Greek"/>
        <family val="2"/>
        <charset val="161"/>
      </rPr>
      <t xml:space="preserve">Πλέον: </t>
    </r>
    <r>
      <rPr>
        <sz val="10"/>
        <rFont val="Arial Greek"/>
        <charset val="161"/>
      </rPr>
      <t>Ά</t>
    </r>
    <r>
      <rPr>
        <sz val="10"/>
        <rFont val="Arial Greek"/>
        <family val="2"/>
        <charset val="161"/>
      </rPr>
      <t>λλα έσοδα (επιχορηγήσεις)</t>
    </r>
  </si>
  <si>
    <r>
      <t xml:space="preserve">   </t>
    </r>
    <r>
      <rPr>
        <b/>
        <sz val="10"/>
        <rFont val="Arial Greek"/>
        <family val="2"/>
        <charset val="161"/>
      </rPr>
      <t xml:space="preserve">Μείον:  </t>
    </r>
    <r>
      <rPr>
        <sz val="10"/>
        <rFont val="Arial Greek"/>
        <family val="2"/>
        <charset val="161"/>
      </rPr>
      <t>1. Έξοδα διοικητικής λειτουργίας</t>
    </r>
  </si>
  <si>
    <r>
      <t xml:space="preserve">   Πλέον:  </t>
    </r>
    <r>
      <rPr>
        <sz val="10"/>
        <rFont val="Arial Greek"/>
        <family val="2"/>
        <charset val="161"/>
      </rPr>
      <t>4. Πιστωτικοί τόκοι και συναφή έσοδα</t>
    </r>
  </si>
  <si>
    <r>
      <rPr>
        <b/>
        <sz val="10"/>
        <rFont val="Arial Greek"/>
        <family val="2"/>
        <charset val="161"/>
      </rPr>
      <t xml:space="preserve">   Μείον:   </t>
    </r>
    <r>
      <rPr>
        <sz val="10"/>
        <rFont val="Arial Greek"/>
        <family val="2"/>
        <charset val="161"/>
      </rPr>
      <t>3. Χρεωστικοί τόκοι και συναφή έξοδα</t>
    </r>
  </si>
  <si>
    <r>
      <t>Μείον:</t>
    </r>
    <r>
      <rPr>
        <sz val="10"/>
        <rFont val="Arial Greek"/>
        <family val="2"/>
        <charset val="161"/>
      </rPr>
      <t xml:space="preserve"> Σύνολο αποσβέσεων παγίων στοιχείων</t>
    </r>
  </si>
  <si>
    <r>
      <t xml:space="preserve">             </t>
    </r>
    <r>
      <rPr>
        <b/>
        <sz val="10"/>
        <rFont val="Arial Greek"/>
        <family val="2"/>
        <charset val="161"/>
      </rPr>
      <t>Μείον :</t>
    </r>
    <r>
      <rPr>
        <sz val="10"/>
        <rFont val="Arial Greek"/>
        <family val="2"/>
        <charset val="161"/>
      </rPr>
      <t xml:space="preserve"> Οι από αυτές ενσωματωμένες στο λειτουργικό κόστος</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</si>
</sst>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4" x14ac:knownFonts="1">
    <font>
      <sz val="11"/>
      <color theme="1"/>
      <name val="Calibri"/>
      <family val="2"/>
      <charset val="161"/>
      <scheme val="minor"/>
    </font>
    <font>
      <sz val="11"/>
      <color theme="1"/>
      <name val="Calibri"/>
      <family val="2"/>
      <charset val="161"/>
      <scheme val="minor"/>
    </font>
    <font>
      <sz val="10"/>
      <name val="Arial"/>
      <family val="2"/>
      <charset val="161"/>
    </font>
    <font>
      <b/>
      <sz val="12"/>
      <name val="Arial Greek"/>
      <family val="2"/>
      <charset val="161"/>
    </font>
    <font>
      <b/>
      <sz val="10"/>
      <name val="Arial Greek"/>
      <family val="2"/>
      <charset val="161"/>
    </font>
    <font>
      <b/>
      <u/>
      <sz val="10"/>
      <name val="Arial Greek"/>
      <charset val="161"/>
    </font>
    <font>
      <b/>
      <u/>
      <sz val="10"/>
      <name val="Arial Greek"/>
      <family val="2"/>
      <charset val="161"/>
    </font>
    <font>
      <sz val="10"/>
      <name val="Arial Greek"/>
      <family val="2"/>
      <charset val="161"/>
    </font>
    <font>
      <b/>
      <sz val="10"/>
      <name val="Arial Greek"/>
      <charset val="161"/>
    </font>
    <font>
      <b/>
      <i/>
      <sz val="10"/>
      <name val="Arial Greek"/>
      <family val="2"/>
      <charset val="161"/>
    </font>
    <font>
      <sz val="10"/>
      <name val="Arial Greek"/>
      <charset val="161"/>
    </font>
    <font>
      <b/>
      <sz val="10"/>
      <name val="Arial"/>
      <family val="2"/>
      <charset val="161"/>
    </font>
    <font>
      <b/>
      <sz val="10"/>
      <color rgb="FF000000"/>
      <name val="Arial Greek"/>
      <charset val="161"/>
    </font>
    <font>
      <sz val="10"/>
      <name val="Arial"/>
      <family val="2"/>
    </font>
  </fonts>
  <fills count="2">
    <fill>
      <patternFill patternType="none"/>
    </fill>
    <fill>
      <patternFill patternType="gray125"/>
    </fill>
  </fills>
  <borders count="25">
    <border>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top style="double">
        <color indexed="64"/>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143">
    <xf numFmtId="0" fontId="0" fillId="0" borderId="0" xfId="0"/>
    <xf numFmtId="3" fontId="5" fillId="0" borderId="7" xfId="2" applyNumberFormat="1" applyFont="1" applyFill="1" applyBorder="1" applyAlignment="1" applyProtection="1">
      <alignment horizontal="left"/>
    </xf>
    <xf numFmtId="3" fontId="6" fillId="0" borderId="0" xfId="2" applyNumberFormat="1" applyFont="1" applyFill="1" applyBorder="1" applyAlignment="1" applyProtection="1">
      <alignment horizontal="left"/>
    </xf>
    <xf numFmtId="3" fontId="7" fillId="0" borderId="0" xfId="2" applyNumberFormat="1" applyFont="1" applyFill="1" applyBorder="1" applyAlignment="1" applyProtection="1">
      <alignment horizontal="fill"/>
    </xf>
    <xf numFmtId="3" fontId="4" fillId="0" borderId="0" xfId="2" applyNumberFormat="1" applyFont="1" applyFill="1" applyBorder="1" applyAlignment="1" applyProtection="1">
      <alignment horizontal="center"/>
    </xf>
    <xf numFmtId="3" fontId="4" fillId="0" borderId="8" xfId="2" applyNumberFormat="1" applyFont="1" applyFill="1" applyBorder="1" applyAlignment="1" applyProtection="1">
      <alignment horizontal="center"/>
    </xf>
    <xf numFmtId="3" fontId="6" fillId="0" borderId="7" xfId="2" applyNumberFormat="1" applyFont="1" applyFill="1" applyBorder="1" applyAlignment="1" applyProtection="1">
      <alignment horizontal="left"/>
    </xf>
    <xf numFmtId="3" fontId="7" fillId="0" borderId="7" xfId="2" applyNumberFormat="1" applyFont="1" applyFill="1" applyBorder="1" applyAlignment="1" applyProtection="1">
      <alignment horizontal="left"/>
    </xf>
    <xf numFmtId="3" fontId="4" fillId="0" borderId="9" xfId="2" applyNumberFormat="1" applyFont="1" applyFill="1" applyBorder="1" applyAlignment="1" applyProtection="1">
      <alignment horizontal="center"/>
    </xf>
    <xf numFmtId="3" fontId="7" fillId="0" borderId="0" xfId="2" applyNumberFormat="1" applyFont="1" applyFill="1" applyBorder="1"/>
    <xf numFmtId="3" fontId="4" fillId="0" borderId="5" xfId="2" applyNumberFormat="1" applyFont="1" applyFill="1" applyBorder="1" applyAlignment="1" applyProtection="1">
      <alignment horizontal="center"/>
    </xf>
    <xf numFmtId="3" fontId="4" fillId="0" borderId="6" xfId="2" applyNumberFormat="1" applyFont="1" applyFill="1" applyBorder="1" applyAlignment="1" applyProtection="1">
      <alignment horizontal="center"/>
    </xf>
    <xf numFmtId="3" fontId="8" fillId="0" borderId="7" xfId="2" applyNumberFormat="1" applyFont="1" applyFill="1" applyBorder="1" applyAlignment="1" applyProtection="1">
      <alignment horizontal="left"/>
    </xf>
    <xf numFmtId="3" fontId="4" fillId="0" borderId="0" xfId="2" applyNumberFormat="1" applyFont="1" applyFill="1" applyBorder="1" applyAlignment="1" applyProtection="1">
      <alignment horizontal="left"/>
    </xf>
    <xf numFmtId="3" fontId="7" fillId="0" borderId="8" xfId="2" applyNumberFormat="1" applyFont="1" applyFill="1" applyBorder="1"/>
    <xf numFmtId="4" fontId="7" fillId="0" borderId="7" xfId="2" applyNumberFormat="1" applyFont="1" applyFill="1" applyBorder="1" applyAlignment="1" applyProtection="1">
      <alignment horizontal="left"/>
    </xf>
    <xf numFmtId="4" fontId="4" fillId="0" borderId="10" xfId="2" applyNumberFormat="1" applyFont="1" applyFill="1" applyBorder="1" applyAlignment="1" applyProtection="1">
      <alignment horizontal="right"/>
    </xf>
    <xf numFmtId="4" fontId="9" fillId="0" borderId="0" xfId="2" applyNumberFormat="1" applyFont="1" applyFill="1" applyBorder="1" applyAlignment="1" applyProtection="1">
      <alignment horizontal="left"/>
    </xf>
    <xf numFmtId="4" fontId="8" fillId="0" borderId="10" xfId="2" applyNumberFormat="1" applyFont="1" applyFill="1" applyBorder="1"/>
    <xf numFmtId="4" fontId="8" fillId="0" borderId="11" xfId="2" applyNumberFormat="1" applyFont="1" applyFill="1" applyBorder="1"/>
    <xf numFmtId="4" fontId="4" fillId="0" borderId="7" xfId="2" applyNumberFormat="1" applyFont="1" applyFill="1" applyBorder="1" applyAlignment="1" applyProtection="1">
      <alignment horizontal="left"/>
    </xf>
    <xf numFmtId="4" fontId="4" fillId="0" borderId="0" xfId="2" applyNumberFormat="1" applyFont="1" applyFill="1" applyBorder="1" applyAlignment="1" applyProtection="1">
      <alignment horizontal="right"/>
    </xf>
    <xf numFmtId="4" fontId="4" fillId="0" borderId="0" xfId="2" applyNumberFormat="1" applyFont="1" applyFill="1" applyBorder="1" applyAlignment="1" applyProtection="1">
      <alignment horizontal="left"/>
    </xf>
    <xf numFmtId="4" fontId="7" fillId="0" borderId="0" xfId="2" applyNumberFormat="1" applyFont="1" applyFill="1" applyBorder="1"/>
    <xf numFmtId="4" fontId="7" fillId="0" borderId="8" xfId="2" applyNumberFormat="1" applyFont="1" applyFill="1" applyBorder="1"/>
    <xf numFmtId="4" fontId="9" fillId="0" borderId="7" xfId="2" applyNumberFormat="1" applyFont="1" applyFill="1" applyBorder="1" applyAlignment="1" applyProtection="1">
      <alignment horizontal="left"/>
    </xf>
    <xf numFmtId="4" fontId="7" fillId="0" borderId="0" xfId="2" applyNumberFormat="1" applyFont="1" applyFill="1" applyBorder="1" applyAlignment="1" applyProtection="1">
      <alignment horizontal="right"/>
    </xf>
    <xf numFmtId="4" fontId="7" fillId="0" borderId="0" xfId="2" applyNumberFormat="1" applyFont="1" applyFill="1" applyBorder="1" applyAlignment="1" applyProtection="1">
      <alignment horizontal="left"/>
    </xf>
    <xf numFmtId="4" fontId="7" fillId="0" borderId="5" xfId="2" applyNumberFormat="1" applyFont="1" applyFill="1" applyBorder="1"/>
    <xf numFmtId="4" fontId="7" fillId="0" borderId="6" xfId="2" applyNumberFormat="1" applyFont="1" applyFill="1" applyBorder="1"/>
    <xf numFmtId="4" fontId="2" fillId="0" borderId="0" xfId="2" applyNumberFormat="1" applyFont="1" applyFill="1" applyBorder="1"/>
    <xf numFmtId="4" fontId="8" fillId="0" borderId="10" xfId="2" applyNumberFormat="1" applyFont="1" applyFill="1" applyBorder="1" applyAlignment="1">
      <alignment horizontal="right"/>
    </xf>
    <xf numFmtId="4" fontId="8" fillId="0" borderId="11" xfId="2" applyNumberFormat="1" applyFont="1" applyFill="1" applyBorder="1" applyAlignment="1">
      <alignment horizontal="right"/>
    </xf>
    <xf numFmtId="3" fontId="7" fillId="0" borderId="0" xfId="2" applyNumberFormat="1" applyFont="1" applyFill="1" applyBorder="1" applyProtection="1"/>
    <xf numFmtId="4" fontId="7" fillId="0" borderId="5" xfId="2" applyNumberFormat="1" applyFont="1" applyFill="1" applyBorder="1" applyAlignment="1" applyProtection="1">
      <alignment horizontal="right"/>
    </xf>
    <xf numFmtId="4" fontId="4" fillId="0" borderId="5" xfId="2" applyNumberFormat="1" applyFont="1" applyFill="1" applyBorder="1" applyAlignment="1" applyProtection="1">
      <alignment horizontal="right"/>
    </xf>
    <xf numFmtId="3" fontId="10" fillId="0" borderId="0" xfId="2" applyNumberFormat="1" applyFont="1" applyFill="1" applyBorder="1" applyProtection="1"/>
    <xf numFmtId="4" fontId="8" fillId="0" borderId="12" xfId="2" applyNumberFormat="1" applyFont="1" applyFill="1" applyBorder="1"/>
    <xf numFmtId="4" fontId="8" fillId="0" borderId="13" xfId="2" applyNumberFormat="1" applyFont="1" applyFill="1" applyBorder="1"/>
    <xf numFmtId="4" fontId="9" fillId="0" borderId="0" xfId="2" applyNumberFormat="1" applyFont="1" applyFill="1" applyBorder="1" applyAlignment="1" applyProtection="1">
      <alignment horizontal="right"/>
    </xf>
    <xf numFmtId="4" fontId="7" fillId="0" borderId="0" xfId="2" applyNumberFormat="1" applyFont="1" applyFill="1" applyBorder="1" applyAlignment="1">
      <alignment horizontal="left"/>
    </xf>
    <xf numFmtId="4" fontId="7" fillId="0" borderId="0" xfId="2" applyNumberFormat="1" applyFont="1" applyFill="1" applyBorder="1" applyAlignment="1">
      <alignment horizontal="right"/>
    </xf>
    <xf numFmtId="4" fontId="11" fillId="0" borderId="7" xfId="2" applyNumberFormat="1" applyFont="1" applyFill="1" applyBorder="1"/>
    <xf numFmtId="4" fontId="2" fillId="0" borderId="7" xfId="2" applyNumberFormat="1" applyFont="1" applyFill="1" applyBorder="1"/>
    <xf numFmtId="4" fontId="7" fillId="0" borderId="5" xfId="2" applyNumberFormat="1" applyFont="1" applyFill="1" applyBorder="1" applyAlignment="1">
      <alignment horizontal="right"/>
    </xf>
    <xf numFmtId="4" fontId="8" fillId="0" borderId="12" xfId="2" applyNumberFormat="1" applyFont="1" applyFill="1" applyBorder="1" applyAlignment="1">
      <alignment horizontal="right"/>
    </xf>
    <xf numFmtId="3" fontId="7" fillId="0" borderId="0" xfId="2" applyNumberFormat="1" applyFont="1" applyFill="1" applyBorder="1" applyAlignment="1">
      <alignment horizontal="left"/>
    </xf>
    <xf numFmtId="4" fontId="8" fillId="0" borderId="7" xfId="2" applyNumberFormat="1" applyFont="1" applyFill="1" applyBorder="1" applyAlignment="1" applyProtection="1">
      <alignment horizontal="left"/>
    </xf>
    <xf numFmtId="3" fontId="7" fillId="0" borderId="14" xfId="2" applyNumberFormat="1" applyFont="1" applyFill="1" applyBorder="1"/>
    <xf numFmtId="4" fontId="7" fillId="0" borderId="14" xfId="2" applyNumberFormat="1" applyFont="1" applyFill="1" applyBorder="1" applyAlignment="1">
      <alignment horizontal="right"/>
    </xf>
    <xf numFmtId="4" fontId="8" fillId="0" borderId="15" xfId="2" applyNumberFormat="1" applyFont="1" applyFill="1" applyBorder="1" applyAlignment="1">
      <alignment horizontal="right"/>
    </xf>
    <xf numFmtId="3" fontId="7" fillId="0" borderId="7" xfId="2" applyNumberFormat="1" applyFont="1" applyFill="1" applyBorder="1" applyAlignment="1">
      <alignment horizontal="left"/>
    </xf>
    <xf numFmtId="3" fontId="7" fillId="0" borderId="0" xfId="2" applyNumberFormat="1" applyFont="1" applyFill="1" applyBorder="1" applyAlignment="1">
      <alignment horizontal="right"/>
    </xf>
    <xf numFmtId="3" fontId="8" fillId="0" borderId="0" xfId="2" applyNumberFormat="1" applyFont="1" applyFill="1" applyBorder="1"/>
    <xf numFmtId="4" fontId="7" fillId="0" borderId="12" xfId="2" applyNumberFormat="1" applyFont="1" applyFill="1" applyBorder="1" applyAlignment="1">
      <alignment horizontal="right"/>
    </xf>
    <xf numFmtId="4" fontId="7" fillId="0" borderId="13" xfId="2" applyNumberFormat="1" applyFont="1" applyFill="1" applyBorder="1" applyAlignment="1">
      <alignment horizontal="right"/>
    </xf>
    <xf numFmtId="4" fontId="8" fillId="0" borderId="16" xfId="2" applyNumberFormat="1" applyFont="1" applyFill="1" applyBorder="1" applyAlignment="1">
      <alignment horizontal="right"/>
    </xf>
    <xf numFmtId="4" fontId="7" fillId="0" borderId="8" xfId="2" applyNumberFormat="1" applyFont="1" applyFill="1" applyBorder="1" applyAlignment="1">
      <alignment horizontal="right"/>
    </xf>
    <xf numFmtId="4" fontId="7" fillId="0" borderId="10" xfId="2" applyNumberFormat="1" applyFont="1" applyFill="1" applyBorder="1" applyAlignment="1">
      <alignment horizontal="right"/>
    </xf>
    <xf numFmtId="4" fontId="7" fillId="0" borderId="6" xfId="2" applyNumberFormat="1" applyFont="1" applyFill="1" applyBorder="1" applyAlignment="1">
      <alignment horizontal="right"/>
    </xf>
    <xf numFmtId="4" fontId="7" fillId="0" borderId="7" xfId="2" applyNumberFormat="1" applyFont="1" applyFill="1" applyBorder="1" applyAlignment="1">
      <alignment horizontal="left"/>
    </xf>
    <xf numFmtId="4" fontId="8" fillId="0" borderId="0" xfId="2" applyNumberFormat="1" applyFont="1" applyFill="1" applyBorder="1" applyAlignment="1">
      <alignment horizontal="right"/>
    </xf>
    <xf numFmtId="4" fontId="8" fillId="0" borderId="8" xfId="2" applyNumberFormat="1" applyFont="1" applyFill="1" applyBorder="1" applyAlignment="1">
      <alignment horizontal="right"/>
    </xf>
    <xf numFmtId="4" fontId="5" fillId="0" borderId="17" xfId="2" applyNumberFormat="1" applyFont="1" applyFill="1" applyBorder="1" applyAlignment="1" applyProtection="1">
      <alignment horizontal="left"/>
    </xf>
    <xf numFmtId="4" fontId="10" fillId="0" borderId="18" xfId="2" applyNumberFormat="1" applyFont="1" applyFill="1" applyBorder="1" applyAlignment="1" applyProtection="1">
      <alignment horizontal="right"/>
    </xf>
    <xf numFmtId="4" fontId="10" fillId="0" borderId="18" xfId="2" applyNumberFormat="1" applyFont="1" applyFill="1" applyBorder="1" applyAlignment="1">
      <alignment horizontal="right"/>
    </xf>
    <xf numFmtId="4" fontId="10" fillId="0" borderId="18" xfId="2" applyNumberFormat="1" applyFont="1" applyFill="1" applyBorder="1"/>
    <xf numFmtId="4" fontId="10" fillId="0" borderId="18" xfId="2" applyNumberFormat="1" applyFont="1" applyFill="1" applyBorder="1" applyAlignment="1" applyProtection="1">
      <alignment horizontal="left"/>
    </xf>
    <xf numFmtId="4" fontId="10" fillId="0" borderId="19" xfId="2" applyNumberFormat="1" applyFont="1" applyFill="1" applyBorder="1" applyProtection="1"/>
    <xf numFmtId="4" fontId="10" fillId="0" borderId="7" xfId="2" applyNumberFormat="1" applyFont="1" applyFill="1" applyBorder="1" applyAlignment="1" applyProtection="1">
      <alignment horizontal="left"/>
    </xf>
    <xf numFmtId="4" fontId="10" fillId="0" borderId="0" xfId="2" applyNumberFormat="1" applyFont="1" applyFill="1" applyBorder="1" applyAlignment="1" applyProtection="1">
      <alignment horizontal="left" wrapText="1"/>
    </xf>
    <xf numFmtId="4" fontId="10" fillId="0" borderId="8" xfId="2" applyNumberFormat="1" applyFont="1" applyFill="1" applyBorder="1" applyAlignment="1" applyProtection="1">
      <alignment horizontal="left" wrapText="1"/>
    </xf>
    <xf numFmtId="4" fontId="7" fillId="0" borderId="20" xfId="2" applyNumberFormat="1" applyFont="1" applyFill="1" applyBorder="1" applyAlignment="1" applyProtection="1">
      <alignment horizontal="left" wrapText="1"/>
    </xf>
    <xf numFmtId="4" fontId="7" fillId="0" borderId="21" xfId="2" applyNumberFormat="1" applyFont="1" applyFill="1" applyBorder="1" applyAlignment="1" applyProtection="1">
      <alignment horizontal="left" wrapText="1"/>
    </xf>
    <xf numFmtId="4" fontId="2" fillId="0" borderId="21" xfId="2" applyNumberFormat="1" applyFont="1" applyFill="1" applyBorder="1" applyAlignment="1">
      <alignment wrapText="1"/>
    </xf>
    <xf numFmtId="4" fontId="2" fillId="0" borderId="22" xfId="2" applyNumberFormat="1" applyFont="1" applyFill="1" applyBorder="1" applyAlignment="1">
      <alignment wrapText="1"/>
    </xf>
    <xf numFmtId="4" fontId="4" fillId="0" borderId="0" xfId="2" applyNumberFormat="1" applyFont="1" applyFill="1" applyBorder="1" applyAlignment="1" applyProtection="1">
      <alignment horizontal="centerContinuous"/>
    </xf>
    <xf numFmtId="4" fontId="4" fillId="0" borderId="8" xfId="2" applyNumberFormat="1" applyFont="1" applyFill="1" applyBorder="1" applyAlignment="1" applyProtection="1">
      <alignment horizontal="right"/>
    </xf>
    <xf numFmtId="4" fontId="7" fillId="0" borderId="7" xfId="2" applyNumberFormat="1" applyFont="1" applyFill="1" applyBorder="1"/>
    <xf numFmtId="4" fontId="7" fillId="0" borderId="0" xfId="2" applyNumberFormat="1" applyFont="1" applyFill="1" applyBorder="1" applyProtection="1"/>
    <xf numFmtId="4" fontId="4" fillId="0" borderId="5" xfId="2" applyNumberFormat="1" applyFont="1" applyFill="1" applyBorder="1" applyAlignment="1" applyProtection="1">
      <alignment horizontal="right" wrapText="1"/>
    </xf>
    <xf numFmtId="4" fontId="4" fillId="0" borderId="6" xfId="2" applyNumberFormat="1" applyFont="1" applyFill="1" applyBorder="1" applyAlignment="1" applyProtection="1">
      <alignment horizontal="right" wrapText="1"/>
    </xf>
    <xf numFmtId="4" fontId="7" fillId="0" borderId="8" xfId="2" applyNumberFormat="1" applyFont="1" applyFill="1" applyBorder="1" applyAlignment="1" applyProtection="1">
      <alignment horizontal="left"/>
    </xf>
    <xf numFmtId="4" fontId="7" fillId="0" borderId="0" xfId="2" applyNumberFormat="1" applyFont="1" applyFill="1" applyBorder="1" applyAlignment="1"/>
    <xf numFmtId="4" fontId="7" fillId="0" borderId="5" xfId="2" applyNumberFormat="1" applyFont="1" applyFill="1" applyBorder="1" applyAlignment="1"/>
    <xf numFmtId="4" fontId="2" fillId="0" borderId="8" xfId="2" applyNumberFormat="1" applyFont="1" applyFill="1" applyBorder="1"/>
    <xf numFmtId="3" fontId="2" fillId="0" borderId="0" xfId="2" applyNumberFormat="1" applyFont="1" applyFill="1" applyBorder="1"/>
    <xf numFmtId="3" fontId="10" fillId="0" borderId="7" xfId="2" applyNumberFormat="1" applyFont="1" applyFill="1" applyBorder="1" applyAlignment="1" applyProtection="1">
      <alignment horizontal="left"/>
    </xf>
    <xf numFmtId="4" fontId="8" fillId="0" borderId="0" xfId="2" applyNumberFormat="1" applyFont="1" applyFill="1" applyBorder="1" applyAlignment="1"/>
    <xf numFmtId="4" fontId="11" fillId="0" borderId="0" xfId="2" applyNumberFormat="1" applyFont="1" applyFill="1" applyBorder="1"/>
    <xf numFmtId="44" fontId="7" fillId="0" borderId="0" xfId="1" applyFont="1" applyFill="1" applyBorder="1"/>
    <xf numFmtId="3" fontId="4" fillId="0" borderId="7" xfId="2" applyNumberFormat="1" applyFont="1" applyFill="1" applyBorder="1" applyAlignment="1" applyProtection="1">
      <alignment horizontal="left"/>
    </xf>
    <xf numFmtId="3" fontId="7" fillId="0" borderId="7" xfId="2" applyNumberFormat="1" applyFont="1" applyFill="1" applyBorder="1"/>
    <xf numFmtId="4" fontId="8" fillId="0" borderId="12" xfId="2" applyNumberFormat="1" applyFont="1" applyFill="1" applyBorder="1" applyAlignment="1"/>
    <xf numFmtId="3" fontId="7" fillId="0" borderId="20" xfId="2" applyNumberFormat="1" applyFont="1" applyFill="1" applyBorder="1"/>
    <xf numFmtId="3" fontId="7" fillId="0" borderId="21" xfId="2" applyNumberFormat="1" applyFont="1" applyFill="1" applyBorder="1"/>
    <xf numFmtId="3" fontId="7" fillId="0" borderId="23" xfId="2" applyNumberFormat="1" applyFont="1" applyFill="1" applyBorder="1"/>
    <xf numFmtId="3" fontId="7" fillId="0" borderId="22" xfId="2" applyNumberFormat="1" applyFont="1" applyFill="1" applyBorder="1"/>
    <xf numFmtId="3" fontId="6" fillId="0" borderId="0" xfId="2" applyNumberFormat="1" applyFont="1" applyFill="1" applyBorder="1" applyAlignment="1">
      <alignment horizontal="center"/>
    </xf>
    <xf numFmtId="3" fontId="6" fillId="0" borderId="8" xfId="2" applyNumberFormat="1" applyFont="1" applyFill="1" applyBorder="1" applyAlignment="1">
      <alignment horizontal="center"/>
    </xf>
    <xf numFmtId="3" fontId="12" fillId="0" borderId="7" xfId="2" applyNumberFormat="1" applyFont="1" applyFill="1" applyBorder="1" applyAlignment="1">
      <alignment horizontal="centerContinuous"/>
    </xf>
    <xf numFmtId="3" fontId="8" fillId="0" borderId="0" xfId="2" applyNumberFormat="1" applyFont="1" applyFill="1" applyBorder="1" applyAlignment="1">
      <alignment horizontal="centerContinuous"/>
    </xf>
    <xf numFmtId="3" fontId="8" fillId="0" borderId="8" xfId="2" applyNumberFormat="1" applyFont="1" applyFill="1" applyBorder="1" applyAlignment="1">
      <alignment horizontal="centerContinuous"/>
    </xf>
    <xf numFmtId="3" fontId="8" fillId="0" borderId="7" xfId="2" applyNumberFormat="1" applyFont="1" applyFill="1" applyBorder="1" applyAlignment="1">
      <alignment horizontal="left"/>
    </xf>
    <xf numFmtId="3" fontId="8" fillId="0" borderId="0" xfId="2" applyNumberFormat="1" applyFont="1" applyFill="1" applyBorder="1" applyAlignment="1">
      <alignment horizontal="left"/>
    </xf>
    <xf numFmtId="3" fontId="8" fillId="0" borderId="0" xfId="2" applyNumberFormat="1" applyFont="1" applyFill="1" applyBorder="1" applyAlignment="1">
      <alignment horizontal="right"/>
    </xf>
    <xf numFmtId="3" fontId="5" fillId="0" borderId="0" xfId="2" applyNumberFormat="1" applyFont="1" applyFill="1" applyBorder="1" applyAlignment="1">
      <alignment horizontal="center"/>
    </xf>
    <xf numFmtId="3" fontId="8" fillId="0" borderId="0" xfId="2" applyNumberFormat="1" applyFont="1" applyFill="1" applyBorder="1" applyAlignment="1">
      <alignment horizontal="center"/>
    </xf>
    <xf numFmtId="3" fontId="8" fillId="0" borderId="8" xfId="2" applyNumberFormat="1" applyFont="1" applyFill="1" applyBorder="1"/>
    <xf numFmtId="3" fontId="8" fillId="0" borderId="7" xfId="2" applyNumberFormat="1" applyFont="1" applyFill="1" applyBorder="1" applyAlignment="1">
      <alignment horizontal="center"/>
    </xf>
    <xf numFmtId="3" fontId="8" fillId="0" borderId="0" xfId="2" applyNumberFormat="1" applyFont="1" applyFill="1" applyBorder="1" applyAlignment="1"/>
    <xf numFmtId="4" fontId="5" fillId="0" borderId="0" xfId="2" applyNumberFormat="1" applyFont="1" applyFill="1" applyBorder="1" applyAlignment="1">
      <alignment horizontal="center"/>
    </xf>
    <xf numFmtId="3" fontId="8" fillId="0" borderId="20" xfId="2" applyNumberFormat="1" applyFont="1" applyFill="1" applyBorder="1" applyAlignment="1">
      <alignment horizontal="center"/>
    </xf>
    <xf numFmtId="3" fontId="8" fillId="0" borderId="21" xfId="2" applyNumberFormat="1" applyFont="1" applyFill="1" applyBorder="1" applyAlignment="1">
      <alignment horizontal="center"/>
    </xf>
    <xf numFmtId="3" fontId="8" fillId="0" borderId="21" xfId="2" applyNumberFormat="1" applyFont="1" applyFill="1" applyBorder="1" applyAlignment="1"/>
    <xf numFmtId="3" fontId="5" fillId="0" borderId="21" xfId="2" applyNumberFormat="1" applyFont="1" applyFill="1" applyBorder="1" applyAlignment="1">
      <alignment horizontal="center"/>
    </xf>
    <xf numFmtId="3" fontId="8" fillId="0" borderId="21" xfId="2" applyNumberFormat="1" applyFont="1" applyFill="1" applyBorder="1"/>
    <xf numFmtId="3" fontId="4" fillId="0" borderId="0" xfId="2" applyNumberFormat="1" applyFont="1" applyFill="1" applyBorder="1" applyAlignment="1">
      <alignment horizontal="center"/>
    </xf>
    <xf numFmtId="3" fontId="7" fillId="0" borderId="0" xfId="2" applyNumberFormat="1" applyFont="1" applyFill="1" applyBorder="1" applyAlignment="1">
      <alignment horizontal="center"/>
    </xf>
    <xf numFmtId="0" fontId="13" fillId="0" borderId="0" xfId="2" applyFont="1" applyFill="1" applyBorder="1" applyAlignment="1">
      <alignment horizontal="center"/>
    </xf>
    <xf numFmtId="0" fontId="13" fillId="0" borderId="8" xfId="2" applyFont="1" applyFill="1" applyBorder="1" applyAlignment="1">
      <alignment horizontal="center"/>
    </xf>
    <xf numFmtId="3" fontId="7" fillId="0" borderId="24" xfId="2" applyNumberFormat="1" applyFont="1" applyFill="1" applyBorder="1" applyAlignment="1">
      <alignment horizontal="left"/>
    </xf>
    <xf numFmtId="3" fontId="7" fillId="0" borderId="10" xfId="2" applyNumberFormat="1" applyFont="1" applyFill="1" applyBorder="1" applyAlignment="1">
      <alignment horizontal="left"/>
    </xf>
    <xf numFmtId="3" fontId="7" fillId="0" borderId="10" xfId="2" applyNumberFormat="1" applyFont="1" applyFill="1" applyBorder="1" applyAlignment="1">
      <alignment horizontal="right"/>
    </xf>
    <xf numFmtId="3" fontId="7" fillId="0" borderId="10" xfId="2" applyNumberFormat="1" applyFont="1" applyFill="1" applyBorder="1"/>
    <xf numFmtId="3" fontId="7" fillId="0" borderId="11" xfId="2" applyNumberFormat="1" applyFont="1" applyFill="1" applyBorder="1"/>
    <xf numFmtId="3" fontId="8" fillId="0" borderId="0" xfId="2" applyNumberFormat="1" applyFont="1" applyFill="1" applyBorder="1" applyAlignment="1">
      <alignment horizontal="center"/>
    </xf>
    <xf numFmtId="3" fontId="8" fillId="0" borderId="8" xfId="2" applyNumberFormat="1" applyFont="1" applyFill="1" applyBorder="1" applyAlignment="1">
      <alignment horizontal="center"/>
    </xf>
    <xf numFmtId="3" fontId="8" fillId="0" borderId="21" xfId="2" applyNumberFormat="1" applyFont="1" applyFill="1" applyBorder="1" applyAlignment="1">
      <alignment horizontal="center"/>
    </xf>
    <xf numFmtId="3" fontId="8" fillId="0" borderId="22" xfId="2" applyNumberFormat="1" applyFont="1" applyFill="1" applyBorder="1" applyAlignment="1">
      <alignment horizontal="center"/>
    </xf>
    <xf numFmtId="0" fontId="13" fillId="0" borderId="0" xfId="2" applyFont="1" applyFill="1" applyBorder="1" applyAlignment="1">
      <alignment horizontal="center"/>
    </xf>
    <xf numFmtId="0" fontId="13" fillId="0" borderId="8" xfId="2" applyFont="1" applyFill="1" applyBorder="1" applyAlignment="1">
      <alignment horizontal="center"/>
    </xf>
    <xf numFmtId="4" fontId="4" fillId="0" borderId="4" xfId="2" applyNumberFormat="1" applyFont="1" applyFill="1" applyBorder="1" applyAlignment="1" applyProtection="1">
      <alignment horizontal="center"/>
    </xf>
    <xf numFmtId="4" fontId="4" fillId="0" borderId="5" xfId="2" applyNumberFormat="1" applyFont="1" applyFill="1" applyBorder="1" applyAlignment="1" applyProtection="1">
      <alignment horizontal="center"/>
    </xf>
    <xf numFmtId="4" fontId="4" fillId="0" borderId="7" xfId="2" applyNumberFormat="1" applyFont="1" applyFill="1" applyBorder="1" applyAlignment="1" applyProtection="1">
      <alignment horizontal="center"/>
    </xf>
    <xf numFmtId="4" fontId="4" fillId="0" borderId="0" xfId="2" applyNumberFormat="1" applyFont="1" applyFill="1" applyBorder="1" applyAlignment="1" applyProtection="1">
      <alignment horizontal="center"/>
    </xf>
    <xf numFmtId="4" fontId="4" fillId="0" borderId="6" xfId="2" applyNumberFormat="1" applyFont="1" applyFill="1" applyBorder="1" applyAlignment="1" applyProtection="1">
      <alignment horizontal="center"/>
    </xf>
    <xf numFmtId="3" fontId="3" fillId="0" borderId="1" xfId="2" applyNumberFormat="1" applyFont="1" applyFill="1" applyBorder="1" applyAlignment="1" applyProtection="1">
      <alignment horizontal="center" vertical="center"/>
    </xf>
    <xf numFmtId="3" fontId="3" fillId="0" borderId="2" xfId="2" applyNumberFormat="1" applyFont="1" applyFill="1" applyBorder="1" applyAlignment="1" applyProtection="1">
      <alignment horizontal="center" vertical="center"/>
    </xf>
    <xf numFmtId="3" fontId="3" fillId="0" borderId="3" xfId="2" applyNumberFormat="1" applyFont="1" applyFill="1" applyBorder="1" applyAlignment="1" applyProtection="1">
      <alignment horizontal="center" vertical="center"/>
    </xf>
    <xf numFmtId="3" fontId="4" fillId="0" borderId="4" xfId="2" applyNumberFormat="1" applyFont="1" applyFill="1" applyBorder="1" applyAlignment="1" applyProtection="1">
      <alignment horizontal="center"/>
    </xf>
    <xf numFmtId="3" fontId="4" fillId="0" borderId="5" xfId="2" applyNumberFormat="1" applyFont="1" applyFill="1" applyBorder="1" applyAlignment="1" applyProtection="1">
      <alignment horizontal="center"/>
    </xf>
    <xf numFmtId="3" fontId="4" fillId="0" borderId="6" xfId="2" applyNumberFormat="1" applyFont="1" applyFill="1" applyBorder="1" applyAlignment="1" applyProtection="1">
      <alignment horizontal="center"/>
    </xf>
  </cellXfs>
  <cellStyles count="3">
    <cellStyle name="Normal 2" xfId="2"/>
    <cellStyle name="Κανονικό" xfId="0" builtinId="0"/>
    <cellStyle name="Νομισματική μονάδα"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90</xdr:row>
      <xdr:rowOff>160564</xdr:rowOff>
    </xdr:from>
    <xdr:to>
      <xdr:col>6</xdr:col>
      <xdr:colOff>0</xdr:colOff>
      <xdr:row>90</xdr:row>
      <xdr:rowOff>160564</xdr:rowOff>
    </xdr:to>
    <xdr:sp macro="" textlink="">
      <xdr:nvSpPr>
        <xdr:cNvPr id="2" name="Text 3"/>
        <xdr:cNvSpPr txBox="1">
          <a:spLocks noChangeArrowheads="1"/>
        </xdr:cNvSpPr>
      </xdr:nvSpPr>
      <xdr:spPr bwMode="auto">
        <a:xfrm>
          <a:off x="9010650"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94</xdr:row>
      <xdr:rowOff>175532</xdr:rowOff>
    </xdr:from>
    <xdr:to>
      <xdr:col>6</xdr:col>
      <xdr:colOff>0</xdr:colOff>
      <xdr:row>94</xdr:row>
      <xdr:rowOff>175532</xdr:rowOff>
    </xdr:to>
    <xdr:sp macro="" textlink="">
      <xdr:nvSpPr>
        <xdr:cNvPr id="3" name="Text 3"/>
        <xdr:cNvSpPr txBox="1">
          <a:spLocks noChangeArrowheads="1"/>
        </xdr:cNvSpPr>
      </xdr:nvSpPr>
      <xdr:spPr bwMode="auto">
        <a:xfrm>
          <a:off x="9010650" y="15853682"/>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1361</xdr:colOff>
      <xdr:row>90</xdr:row>
      <xdr:rowOff>160564</xdr:rowOff>
    </xdr:from>
    <xdr:to>
      <xdr:col>6</xdr:col>
      <xdr:colOff>1361</xdr:colOff>
      <xdr:row>90</xdr:row>
      <xdr:rowOff>160564</xdr:rowOff>
    </xdr:to>
    <xdr:sp macro="" textlink="">
      <xdr:nvSpPr>
        <xdr:cNvPr id="4" name="Text 3"/>
        <xdr:cNvSpPr txBox="1">
          <a:spLocks noChangeArrowheads="1"/>
        </xdr:cNvSpPr>
      </xdr:nvSpPr>
      <xdr:spPr bwMode="auto">
        <a:xfrm>
          <a:off x="9012011"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1361</xdr:colOff>
      <xdr:row>90</xdr:row>
      <xdr:rowOff>160564</xdr:rowOff>
    </xdr:from>
    <xdr:to>
      <xdr:col>6</xdr:col>
      <xdr:colOff>1361</xdr:colOff>
      <xdr:row>90</xdr:row>
      <xdr:rowOff>160564</xdr:rowOff>
    </xdr:to>
    <xdr:sp macro="" textlink="">
      <xdr:nvSpPr>
        <xdr:cNvPr id="5" name="Text 3"/>
        <xdr:cNvSpPr txBox="1">
          <a:spLocks noChangeArrowheads="1"/>
        </xdr:cNvSpPr>
      </xdr:nvSpPr>
      <xdr:spPr bwMode="auto">
        <a:xfrm>
          <a:off x="9012011"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90</xdr:row>
      <xdr:rowOff>160564</xdr:rowOff>
    </xdr:from>
    <xdr:to>
      <xdr:col>6</xdr:col>
      <xdr:colOff>0</xdr:colOff>
      <xdr:row>90</xdr:row>
      <xdr:rowOff>160564</xdr:rowOff>
    </xdr:to>
    <xdr:sp macro="" textlink="">
      <xdr:nvSpPr>
        <xdr:cNvPr id="6" name="Text 3"/>
        <xdr:cNvSpPr txBox="1">
          <a:spLocks noChangeArrowheads="1"/>
        </xdr:cNvSpPr>
      </xdr:nvSpPr>
      <xdr:spPr bwMode="auto">
        <a:xfrm>
          <a:off x="9010650"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90</xdr:row>
      <xdr:rowOff>160564</xdr:rowOff>
    </xdr:from>
    <xdr:to>
      <xdr:col>6</xdr:col>
      <xdr:colOff>0</xdr:colOff>
      <xdr:row>90</xdr:row>
      <xdr:rowOff>160564</xdr:rowOff>
    </xdr:to>
    <xdr:sp macro="" textlink="">
      <xdr:nvSpPr>
        <xdr:cNvPr id="7" name="Text 3"/>
        <xdr:cNvSpPr txBox="1">
          <a:spLocks noChangeArrowheads="1"/>
        </xdr:cNvSpPr>
      </xdr:nvSpPr>
      <xdr:spPr bwMode="auto">
        <a:xfrm>
          <a:off x="9010650"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90</xdr:row>
      <xdr:rowOff>160564</xdr:rowOff>
    </xdr:from>
    <xdr:to>
      <xdr:col>6</xdr:col>
      <xdr:colOff>0</xdr:colOff>
      <xdr:row>90</xdr:row>
      <xdr:rowOff>160564</xdr:rowOff>
    </xdr:to>
    <xdr:sp macro="" textlink="">
      <xdr:nvSpPr>
        <xdr:cNvPr id="8" name="Text 3"/>
        <xdr:cNvSpPr txBox="1">
          <a:spLocks noChangeArrowheads="1"/>
        </xdr:cNvSpPr>
      </xdr:nvSpPr>
      <xdr:spPr bwMode="auto">
        <a:xfrm>
          <a:off x="9010650"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90</xdr:row>
      <xdr:rowOff>160564</xdr:rowOff>
    </xdr:from>
    <xdr:to>
      <xdr:col>6</xdr:col>
      <xdr:colOff>0</xdr:colOff>
      <xdr:row>90</xdr:row>
      <xdr:rowOff>160564</xdr:rowOff>
    </xdr:to>
    <xdr:sp macro="" textlink="">
      <xdr:nvSpPr>
        <xdr:cNvPr id="9" name="Text 3"/>
        <xdr:cNvSpPr txBox="1">
          <a:spLocks noChangeArrowheads="1"/>
        </xdr:cNvSpPr>
      </xdr:nvSpPr>
      <xdr:spPr bwMode="auto">
        <a:xfrm>
          <a:off x="9010650"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90</xdr:row>
      <xdr:rowOff>160564</xdr:rowOff>
    </xdr:from>
    <xdr:to>
      <xdr:col>6</xdr:col>
      <xdr:colOff>0</xdr:colOff>
      <xdr:row>90</xdr:row>
      <xdr:rowOff>160564</xdr:rowOff>
    </xdr:to>
    <xdr:sp macro="" textlink="">
      <xdr:nvSpPr>
        <xdr:cNvPr id="10" name="Text 3"/>
        <xdr:cNvSpPr txBox="1">
          <a:spLocks noChangeArrowheads="1"/>
        </xdr:cNvSpPr>
      </xdr:nvSpPr>
      <xdr:spPr bwMode="auto">
        <a:xfrm>
          <a:off x="9010650"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94</xdr:row>
      <xdr:rowOff>175532</xdr:rowOff>
    </xdr:from>
    <xdr:to>
      <xdr:col>6</xdr:col>
      <xdr:colOff>0</xdr:colOff>
      <xdr:row>94</xdr:row>
      <xdr:rowOff>175532</xdr:rowOff>
    </xdr:to>
    <xdr:sp macro="" textlink="">
      <xdr:nvSpPr>
        <xdr:cNvPr id="11" name="Text 3"/>
        <xdr:cNvSpPr txBox="1">
          <a:spLocks noChangeArrowheads="1"/>
        </xdr:cNvSpPr>
      </xdr:nvSpPr>
      <xdr:spPr bwMode="auto">
        <a:xfrm>
          <a:off x="9010650" y="15853682"/>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1361</xdr:colOff>
      <xdr:row>90</xdr:row>
      <xdr:rowOff>160564</xdr:rowOff>
    </xdr:from>
    <xdr:to>
      <xdr:col>6</xdr:col>
      <xdr:colOff>1361</xdr:colOff>
      <xdr:row>90</xdr:row>
      <xdr:rowOff>160564</xdr:rowOff>
    </xdr:to>
    <xdr:sp macro="" textlink="">
      <xdr:nvSpPr>
        <xdr:cNvPr id="12" name="Text 3"/>
        <xdr:cNvSpPr txBox="1">
          <a:spLocks noChangeArrowheads="1"/>
        </xdr:cNvSpPr>
      </xdr:nvSpPr>
      <xdr:spPr bwMode="auto">
        <a:xfrm>
          <a:off x="9012011"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1361</xdr:colOff>
      <xdr:row>90</xdr:row>
      <xdr:rowOff>160564</xdr:rowOff>
    </xdr:from>
    <xdr:to>
      <xdr:col>6</xdr:col>
      <xdr:colOff>1361</xdr:colOff>
      <xdr:row>90</xdr:row>
      <xdr:rowOff>160564</xdr:rowOff>
    </xdr:to>
    <xdr:sp macro="" textlink="">
      <xdr:nvSpPr>
        <xdr:cNvPr id="13" name="Text 3"/>
        <xdr:cNvSpPr txBox="1">
          <a:spLocks noChangeArrowheads="1"/>
        </xdr:cNvSpPr>
      </xdr:nvSpPr>
      <xdr:spPr bwMode="auto">
        <a:xfrm>
          <a:off x="9012011"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90</xdr:row>
      <xdr:rowOff>160564</xdr:rowOff>
    </xdr:from>
    <xdr:to>
      <xdr:col>6</xdr:col>
      <xdr:colOff>0</xdr:colOff>
      <xdr:row>90</xdr:row>
      <xdr:rowOff>160564</xdr:rowOff>
    </xdr:to>
    <xdr:sp macro="" textlink="">
      <xdr:nvSpPr>
        <xdr:cNvPr id="14" name="Text 3"/>
        <xdr:cNvSpPr txBox="1">
          <a:spLocks noChangeArrowheads="1"/>
        </xdr:cNvSpPr>
      </xdr:nvSpPr>
      <xdr:spPr bwMode="auto">
        <a:xfrm>
          <a:off x="9010650"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90</xdr:row>
      <xdr:rowOff>160564</xdr:rowOff>
    </xdr:from>
    <xdr:to>
      <xdr:col>6</xdr:col>
      <xdr:colOff>0</xdr:colOff>
      <xdr:row>90</xdr:row>
      <xdr:rowOff>160564</xdr:rowOff>
    </xdr:to>
    <xdr:sp macro="" textlink="">
      <xdr:nvSpPr>
        <xdr:cNvPr id="15" name="Text 3"/>
        <xdr:cNvSpPr txBox="1">
          <a:spLocks noChangeArrowheads="1"/>
        </xdr:cNvSpPr>
      </xdr:nvSpPr>
      <xdr:spPr bwMode="auto">
        <a:xfrm>
          <a:off x="9010650"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90</xdr:row>
      <xdr:rowOff>160564</xdr:rowOff>
    </xdr:from>
    <xdr:to>
      <xdr:col>6</xdr:col>
      <xdr:colOff>0</xdr:colOff>
      <xdr:row>90</xdr:row>
      <xdr:rowOff>160564</xdr:rowOff>
    </xdr:to>
    <xdr:sp macro="" textlink="">
      <xdr:nvSpPr>
        <xdr:cNvPr id="16" name="Text 3"/>
        <xdr:cNvSpPr txBox="1">
          <a:spLocks noChangeArrowheads="1"/>
        </xdr:cNvSpPr>
      </xdr:nvSpPr>
      <xdr:spPr bwMode="auto">
        <a:xfrm>
          <a:off x="9010650"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6</xdr:col>
      <xdr:colOff>0</xdr:colOff>
      <xdr:row>90</xdr:row>
      <xdr:rowOff>160564</xdr:rowOff>
    </xdr:from>
    <xdr:to>
      <xdr:col>6</xdr:col>
      <xdr:colOff>0</xdr:colOff>
      <xdr:row>90</xdr:row>
      <xdr:rowOff>160564</xdr:rowOff>
    </xdr:to>
    <xdr:sp macro="" textlink="">
      <xdr:nvSpPr>
        <xdr:cNvPr id="17" name="Text 3"/>
        <xdr:cNvSpPr txBox="1">
          <a:spLocks noChangeArrowheads="1"/>
        </xdr:cNvSpPr>
      </xdr:nvSpPr>
      <xdr:spPr bwMode="auto">
        <a:xfrm>
          <a:off x="9010650" y="15181489"/>
          <a:ext cx="0" cy="0"/>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MS Sans Serif"/>
            </a:rPr>
            <a:t>ΣΗΜΕΙΩΣΗ: </a:t>
          </a:r>
          <a:r>
            <a:rPr kumimoji="0" lang="el-GR" sz="1000" b="0" i="0" u="none" strike="noStrike" kern="0" cap="none" spc="0" normalizeH="0" baseline="0" noProof="0">
              <a:ln>
                <a:noFill/>
              </a:ln>
              <a:solidFill>
                <a:srgbClr val="000000"/>
              </a:solidFill>
              <a:effectLst/>
              <a:uLnTx/>
              <a:uFillTx/>
              <a:latin typeface="MS Sans Serif"/>
            </a:rPr>
            <a:t> Με βάση τις διατάξεις του ν. 2065/1992 και του ν. 2443/1996 έγινε, στη χρήση 1996, αναπροσαρμογή της αξίας κτήσεως των γηπέδων και κτιρίων και των σωρευμένων αποσβέσεων των κτιρίων, εξαιτίας της οποίας αυξήθηκε η αξία κτήσεως των γηπέδων και κτιρίων κατά δρχ. 293.450.878  και οι σωρευμένες αποσβέσεις των κτιρίων κατά δρχ. 108.010.761 και προέκυψε διαφορά αναπροσαρμογής ποσού δρχ 185.440.117, που καταχωρήθηκε στο λογαριασμό των ιδίων κεφαλαίων «Α-ΙΙΙ- 2. Διαφορές από αναπροσαρμογή αξίας λοιπών περιουσιακών στοιχείων», η οποία πρόκειται να κεφαλαιοποιηθεί μέχρι τέλους της χρήσεως 1998.   Οι αποσβέσεις της χρήσεως 1996 υπολογίστηκαν στην αναπροσαρμοσμένη αξία των κτιρίων και είναι μεγαλύτερες, από εκείνες που θα προέκυπταν αν δεν είχε γίνει η αναπροσαρμογή, κατά δρχ. 13.503.488.  </a:t>
          </a:r>
        </a:p>
      </xdr:txBody>
    </xdr:sp>
    <xdr:clientData/>
  </xdr:twoCellAnchor>
  <xdr:twoCellAnchor>
    <xdr:from>
      <xdr:col>0</xdr:col>
      <xdr:colOff>57149</xdr:colOff>
      <xdr:row>106</xdr:row>
      <xdr:rowOff>142875</xdr:rowOff>
    </xdr:from>
    <xdr:to>
      <xdr:col>9</xdr:col>
      <xdr:colOff>885824</xdr:colOff>
      <xdr:row>109</xdr:row>
      <xdr:rowOff>5234</xdr:rowOff>
    </xdr:to>
    <xdr:sp macro="" textlink="">
      <xdr:nvSpPr>
        <xdr:cNvPr id="18" name="Text 2"/>
        <xdr:cNvSpPr txBox="1">
          <a:spLocks noChangeArrowheads="1"/>
        </xdr:cNvSpPr>
      </xdr:nvSpPr>
      <xdr:spPr bwMode="auto">
        <a:xfrm flipV="1">
          <a:off x="57149" y="17897475"/>
          <a:ext cx="15716250" cy="348134"/>
        </a:xfrm>
        <a:prstGeom prst="rect">
          <a:avLst/>
        </a:prstGeom>
        <a:solidFill>
          <a:srgbClr val="FFFFFF"/>
        </a:solidFill>
        <a:ln w="1">
          <a:noFill/>
          <a:miter lim="800000"/>
          <a:headEnd/>
          <a:tailEnd/>
        </a:ln>
      </xdr:spPr>
      <xdr:txBody>
        <a:bodyPr vertOverflow="clip" wrap="square" lIns="27432" tIns="22860"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Arial Greek"/>
              <a:cs typeface="Arial Greek"/>
            </a:rPr>
            <a:t>ΕΚΘΕΣΗ  ΕΛΕΓΧΟΥ ΑΝΕΞΑΡΤΗΤΟΥ ΟΡΚΩΤΟΥ ΕΛΕΓΚΤΗ ΛΟΓΙΣΤΗ</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l-GR" sz="1000" b="1" i="0" u="none" strike="noStrike" kern="0" cap="none" spc="0" normalizeH="0" baseline="0" noProof="0">
              <a:ln>
                <a:noFill/>
              </a:ln>
              <a:solidFill>
                <a:srgbClr val="000000"/>
              </a:solidFill>
              <a:effectLst/>
              <a:uLnTx/>
              <a:uFillTx/>
              <a:latin typeface="Arial Greek"/>
              <a:cs typeface="Arial Greek"/>
            </a:rPr>
            <a:t>Προς το Δημοτικό Συμβούλιο του Δήμου Λαμιέων</a:t>
          </a:r>
        </a:p>
      </xdr:txBody>
    </xdr:sp>
    <xdr:clientData/>
  </xdr:twoCellAnchor>
  <xdr:twoCellAnchor>
    <xdr:from>
      <xdr:col>0</xdr:col>
      <xdr:colOff>66675</xdr:colOff>
      <xdr:row>109</xdr:row>
      <xdr:rowOff>38099</xdr:rowOff>
    </xdr:from>
    <xdr:to>
      <xdr:col>9</xdr:col>
      <xdr:colOff>838200</xdr:colOff>
      <xdr:row>135</xdr:row>
      <xdr:rowOff>176892</xdr:rowOff>
    </xdr:to>
    <xdr:sp macro="" textlink="">
      <xdr:nvSpPr>
        <xdr:cNvPr id="19" name="Text 3"/>
        <xdr:cNvSpPr txBox="1">
          <a:spLocks noChangeArrowheads="1"/>
        </xdr:cNvSpPr>
      </xdr:nvSpPr>
      <xdr:spPr bwMode="auto">
        <a:xfrm>
          <a:off x="66675" y="21265242"/>
          <a:ext cx="15072632" cy="5091793"/>
        </a:xfrm>
        <a:prstGeom prst="rect">
          <a:avLst/>
        </a:prstGeom>
        <a:solidFill>
          <a:srgbClr val="FFFFFF"/>
        </a:solidFill>
        <a:ln w="1">
          <a:noFill/>
          <a:miter lim="800000"/>
          <a:headEnd/>
          <a:tailEnd/>
        </a:ln>
      </xdr:spPr>
      <xdr:txBody>
        <a:bodyPr vertOverflow="clip" wrap="square" lIns="27432" tIns="22860" rIns="27432" bIns="0" anchor="t" upright="1"/>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l-GR" sz="1100" b="1" i="0" u="none" strike="noStrike" kern="0" cap="none" spc="0" normalizeH="0" baseline="0" noProof="0">
              <a:ln>
                <a:noFill/>
              </a:ln>
              <a:solidFill>
                <a:sysClr val="windowText" lastClr="000000"/>
              </a:solidFill>
              <a:effectLst/>
              <a:uLnTx/>
              <a:uFillTx/>
              <a:latin typeface="Calibri"/>
              <a:ea typeface="+mn-ea"/>
              <a:cs typeface="+mn-cs"/>
            </a:rPr>
            <a:t>Έκθεση επί των Οικονομικών Καταστάσεων</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Ελέγξαμε τις ανωτέρω οικονομικές καταστάσεις του Δήμου Λαμιέων οι οποίες αποτελούνται από τον ισολογισμό της 31</a:t>
          </a:r>
          <a:r>
            <a:rPr kumimoji="0" lang="el-GR" sz="1100" b="0" i="0" u="none" strike="noStrike" kern="0" cap="none" spc="0" normalizeH="0" baseline="30000" noProof="0">
              <a:ln>
                <a:noFill/>
              </a:ln>
              <a:solidFill>
                <a:sysClr val="windowText" lastClr="000000"/>
              </a:solidFill>
              <a:effectLst/>
              <a:uLnTx/>
              <a:uFillTx/>
              <a:latin typeface="Calibri"/>
              <a:ea typeface="+mn-ea"/>
              <a:cs typeface="+mn-cs"/>
            </a:rPr>
            <a:t>ης</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Δεκεμβρίου 2015, την κατάσταση αποτελεσμάτων και τον πίνακα διάθεσης αποτελεσμάτων της χρήσεως που έληξε την ημερομηνία αυτή, καθώς και το σχετικό προσάρτημα.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Ευθύνη της Διοίκησης για τις Οικονομικές Καταστάσεις</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Η διοίκηση έχει την ευθύνη για την κατάρτιση και εύλογη παρουσίαση αυτών των οικονομικών καταστάσεων σύμφωνα με το Π.Δ. 315/1999 «Κλαδικό Λογιστικό Σχέδιο Οργανισμών Τοπικής Αυτοδιοίκησης», όπως και για εκείνες τις εσωτερικές δικλίδες που η διοίκηση καθορίζει ως απαραίτητες ώστε να καθίσταται δυνατή η κατάρτιση οικονομικών καταστάσεων απαλλαγμένων από ουσιώδη ανακρίβεια που οφείλεται είτε σε απάτη είτε σε λάθος.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Ευθύνη του Ελεγκτή</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Η δική μας ευθύνη είναι να εκφράσουμε γνώμη επί αυτών των οικονομικών καταστάσεων με βάση τον έλεγχό μας. Διενεργήσαμε τον έλεγχό μας σύμφωνα με τα Διεθνή Πρότυπα Ελέγχου. Επίσης λάβαμε υπόψη μας και τις σχετικές διατάξεις του Κώδικα Δήμων και Κοινοτήτων (ν. 3463/2006 όπως ισχύει). Τα πρότυπα αυτά απαιτούν να συμμορφωνόμαστε με κανόνες δεοντολογίας, καθώς και να σχεδιάζουμε και να διενεργούμε τον έλεγχο με σκοπό την απόκτηση εύλογης διασφάλισης για το εάν οι οικονομικές καταστάσεις είναι απαλλαγμένες από ουσιώδη ανακρίβεια. Ο έλεγχος περιλαμβάνει τη διενέργεια διαδικασιών για την απόκτηση ελεγκτικών τεκμηρίων, σχετικά με τα ποσά και τις γνωστοποιήσεις στις οικονομικές καταστάσεις. Οι επιλεγόμενες διαδικασίες βασίζονται στην κρίση του ελεγκτή περιλαμβανομένης της εκτίμησης των κινδύνων ουσιώδους ανακρίβειας των οικονομικών καταστάσεων, που οφείλεται είτε σε απάτη είτε σε λάθος. Κατά τη διενέργεια αυτών των εκτιμήσεων κινδύνου, ο ελεγκτής εξετάζει τις εσωτερικές δικλίδες που σχετίζονται με την κατάρτιση και εύλογη παρουσίαση των οικονομικών καταστάσεων του Δήμου, με σκοπό το σχεδιασμό ελεγκτικών διαδικασιών κατάλληλων για τις περιστάσεις και όχι με σκοπό την έκφραση γνώμης επί της αποτελεσματικότητας των εσωτερικών δικλίδων του Δήμου. Ο έλεγχος περιλαμβάνει επίσης την αξιολόγηση της καταλληλότητας των λογιστικών αρχών και μεθόδων που χρησιμοποιήθηκαν και του εύλογου των εκτιμήσεων που έγιναν από τη διοίκηση, καθώς και αξιολόγηση της συνολικής παρουσίασης των οικονομικών καταστάσεων. Πιστεύουμε ότι τα ελεγκτικά τεκμήρια που έχουμε συγκεντρώσει είναι επαρκή και κατάλληλα για τη θεμελίωση της ελεγκτικής μας γνώμης.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Βάση για Γνώμη με Επιφύλαξη    </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Από τον έλεγχο μας προέκυψαν τα εξής: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1.    </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Δεν υπάρχει πλήρης αντιστοίχηση μεταξύ της αξίας κτήσεως των επιχορηγούμενων παγίων και των ληφθεισών επιχορηγήσεων.  Λόγω λανθασμένης παρακολούθησης επί σειρά προηγούμενων ετών των επιχορηγήσεων για πάγια περιουσιακά στοιχεία του Δήμου, δεν ήταν δυνατόν να προσδιοριστεί ο  επηρεασμός, τόσο στα αποτελέσματα της παρούσας χρήσης 2015, όσο και στα αποτελέσματα των προηγούμενων χρήσεων από την διαφοροποίηση του εσόδου από τις αποσβέσεις στις επιχορηγήσεις των επενδύσεων  καθώς και στα υπόλοιπα των λογαριασμών «Επιχορηγήσεις επενδύσεων» και στο «Υπόλοιπο πλεονασμάτων εις νέο».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2.</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Στο λογαριασμό του Ισολογισμού «Τίτλοι πάγιας επένδυσης»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α)</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δεν  συμπεριλαμβάνεται η συμμετοχή του Δήμου στην Δ.Ε.Υ.Α. ΛΑΜΙΑΣ, η οποία σύμφωνα με τα όσα προβλέπονταν στον οδηγό του προγράμματος ΚΑΛΛΙΚΡΑΤΗΣ για συγχωνεύσεις των Δήμων, έπρεπε να περιλαμβάνονται και οι συμμετοχές τους στις Δ.Ε.Υ.Α. στο κόστος κτήσεως αυτών, το οποίο για την Δ.Ε.Υ.Α. Λαμίας, σύμφωνα με τα στοιχεία που μας επιδείχθηκαν από τις οικονομικές υπηρεσίες του ΔΗΜΟΥ, ανέρχονταν σε ποσό 2.204 χιλ. ευρώ, με συνέπεια οι «Τίτλοι πάγιας επένδυσης» και το Κεφάλαιο του Δήμου  να εμφανίζονται ισόποσα  μειωμένα.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β)</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Δεν μας παρασχέθηκαν τα απαραίτητα στοιχεία και πληροφορίες προκειμένου να είμαστε σε θέση να επαληθεύσουμε την επάρκεια της ήδη σχηματισθείσας πρόβλεψης για αποτίμηση συμμετοχών του Δήμου, για το λόγω αυτό τηρούμε σχετική επιφύλαξη.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3.</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Ο Δήμος κατά παγία τακτική δεν παρακολουθεί τα αναλώσιμα, τα ανταλλακτικά και τα πάσης φύσεως αποθέματα σε λογιστική - διαχειριστική αποθήκη και δεν προβαίνει σε απογραφή και αποτίμηση των τελικών αποθεμάτων στο τέλος κάθε χρήσης. Λόγω έλλειψης επαρκών και αξιόπιστων στοιχείων στο λογιστικο- διαχειριστικό κύκλωμα των αποθεμάτων, δεν μπορούμε να επιβεβαιώσουμε την ακρίβεια των αναλώσεων των αποθεμάτων που έχουν επιβαρύνει τα αποτελέσματα της χρήσης 2015, καθώς και την ορθότητα της μη διενέργειας απογραφής και αποτίμησης των τελικών αποθεμάτων της 31.12.2015.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4.</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Κατά παγία τακτική  στο λογαριασμό του Ενεργητικού Α.IV.1 «Ταμείο» κατά την διάρκεια της χρήσεως συμπεριλαμβάνονται, κατά παρέκκλιση των διατάξεων του Π.Δ. 315/99 «Κλαδικό Σχέδιο Οργανισμών Τοπικής Αυτοδιοίκησης» και οι καταθέσεις όψεως, το υπόλοιπο των οποίων διαχωρίζεται την 31.12  κάθε χρήσης, με τακτοποιητικές εγγραφές βάσει των αντιγράφων κίνησης των Τραπεζικών Λογαριασμών. Ο ανωτέρω τρόπος παρακολούθησης των ταμιακών διαθεσίμων αντίκειται στις βασικές λογιστικές και διαχειριστικές αρχές ενός αξιόπιστου συστήματος λογιστικής οργάνωσης και εσωτερικού ελέγχου και χρήζει άμεσης βελτίωσης.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   </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5.</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Δεν μας παρασχέθηκαν επαρκή στοιχεία και πληροφορίες από την Νομική Υπηρεσία του Δήμου, προκειμένου να προσδιορίσουμε το ύψος των ενδεχόμενων υποχρεώσεων από επίδικές απαιτήσεις τρίτων κατά του Δήμου, που υφίστανται την 31.12.2015, για το λόγο αυτό διατηρούμε σχετική επιφύλαξη.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6.</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Όπως αναφέρεται και στη Σημείωση Νο 1 του ισολογισμού «κατά πάγια τακτική στα έσοδα του Δήμου περιλαμβάνονται κυρίως τα βεβαιωθέντα και οίκοθεν εισπραχθέντα έσοδα, ενώ ενδέχεται να υπάρχουν και άλλα που δεν είναι δυνατό να βεβαιωθούν, το ύψος των οποίων δεν είναι προσδιορίσιμο διότι ο εντοπισμός είναι αρκετά δυσχερής». Συνεπώς δεν είναι εφικτό να προσδιορίσουμε τις ενδεχόμενες επιπτώσεις από την προαναφερόμενη αδυναμία στο κύκλωμα των εσόδων και τον επηρεασμό τους στους σχετικούς λογαριασμούς των οικονομικών καταστάσεων.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Γνώμη με Επιφύλαξη</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Κατά τη γνώμη μας, εκτός από τις επιπτώσεις των θεμάτων που μνημονεύονται στην παράγραφο «Βάση για Γνώμη με Επιφύλαξη», οι ανωτέρω οικονομικές καταστάσεις παρουσιάζουν εύλογα, από κάθε ουσιώδη άποψη, την οικονομική θέση του Δήμου Λαμιέων κατά την 31 Δεκεμβρίου 2015 και τη χρηματοοικονομική του επίδοση για τη χρήση που έληξε την ημερομηνία αυτή σύμφωνα με το Π.Δ. 315/1999 “Κλαδικό Λογιστικό Σχέδιο Οργανισμών Τοπικής Αυτοδιοίκησης”.   </a:t>
          </a:r>
          <a:r>
            <a:rPr kumimoji="0" lang="el-GR" sz="1100" b="1" i="0" u="none" strike="noStrike" kern="0" cap="none" spc="0" normalizeH="0" baseline="0" noProof="0">
              <a:ln>
                <a:noFill/>
              </a:ln>
              <a:solidFill>
                <a:sysClr val="windowText" lastClr="000000"/>
              </a:solidFill>
              <a:effectLst/>
              <a:uLnTx/>
              <a:uFillTx/>
              <a:latin typeface="Calibri"/>
              <a:ea typeface="+mn-ea"/>
              <a:cs typeface="+mn-cs"/>
            </a:rPr>
            <a:t>Αναφορά επί Άλλων Νομικών και Κανονιστικών θεμάτων</a:t>
          </a:r>
          <a:r>
            <a:rPr kumimoji="0" lang="el-GR" sz="1100" b="0" i="0" u="none" strike="noStrike" kern="0" cap="none" spc="0" normalizeH="0" baseline="0" noProof="0">
              <a:ln>
                <a:noFill/>
              </a:ln>
              <a:solidFill>
                <a:sysClr val="windowText" lastClr="000000"/>
              </a:solidFill>
              <a:effectLst/>
              <a:uLnTx/>
              <a:uFillTx/>
              <a:latin typeface="Calibri"/>
              <a:ea typeface="+mn-ea"/>
              <a:cs typeface="+mn-cs"/>
            </a:rPr>
            <a:t>   Επαληθεύσαμε τη συμφωνία και την αντιστοίχηση του περιεχομένου της Έκθεσης Διαχειρίσεως της Οικονομικής Επιτροπής προς το Δημοτικό Συμβούλιο με τις ανωτέρω οικονομικές καταστάσεις.</a:t>
          </a:r>
        </a:p>
      </xdr:txBody>
    </xdr:sp>
    <xdr:clientData/>
  </xdr:twoCellAnchor>
  <xdr:twoCellAnchor>
    <xdr:from>
      <xdr:col>0</xdr:col>
      <xdr:colOff>38101</xdr:colOff>
      <xdr:row>132</xdr:row>
      <xdr:rowOff>81642</xdr:rowOff>
    </xdr:from>
    <xdr:to>
      <xdr:col>9</xdr:col>
      <xdr:colOff>857250</xdr:colOff>
      <xdr:row>146</xdr:row>
      <xdr:rowOff>13607</xdr:rowOff>
    </xdr:to>
    <xdr:sp macro="" textlink="">
      <xdr:nvSpPr>
        <xdr:cNvPr id="20" name="Text 4"/>
        <xdr:cNvSpPr txBox="1">
          <a:spLocks noChangeArrowheads="1"/>
        </xdr:cNvSpPr>
      </xdr:nvSpPr>
      <xdr:spPr bwMode="auto">
        <a:xfrm>
          <a:off x="38101" y="25690285"/>
          <a:ext cx="15120256" cy="1864179"/>
        </a:xfrm>
        <a:prstGeom prst="rect">
          <a:avLst/>
        </a:prstGeom>
        <a:solidFill>
          <a:srgbClr val="FFFFFF"/>
        </a:solidFill>
        <a:ln w="1">
          <a:noFill/>
          <a:miter lim="800000"/>
          <a:headEnd/>
          <a:tailEnd/>
        </a:ln>
      </xdr:spPr>
      <xdr:txBody>
        <a:bodyPr vertOverflow="clip" wrap="square" lIns="27432" tIns="22860"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l-GR" sz="900" b="1" i="0" u="none" strike="noStrike" kern="0" cap="none" spc="0" normalizeH="0" baseline="0" noProof="0">
              <a:ln>
                <a:noFill/>
              </a:ln>
              <a:solidFill>
                <a:sysClr val="windowText" lastClr="000000"/>
              </a:solidFill>
              <a:effectLst/>
              <a:uLnTx/>
              <a:uFillTx/>
              <a:latin typeface="Arial"/>
              <a:ea typeface="+mn-ea"/>
              <a:cs typeface="Arial"/>
            </a:rPr>
            <a:t>Αθήνα      12 Σεπτεμβρίου     2016</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l-GR" sz="900" b="1" i="0" u="none" strike="noStrike" kern="0" cap="none" spc="0" normalizeH="0" baseline="0" noProof="0">
              <a:ln>
                <a:noFill/>
              </a:ln>
              <a:solidFill>
                <a:sysClr val="windowText" lastClr="000000"/>
              </a:solidFill>
              <a:effectLst/>
              <a:uLnTx/>
              <a:uFillTx/>
              <a:latin typeface="Arial"/>
              <a:cs typeface="Arial"/>
            </a:rPr>
            <a:t>Ο ΟΡΚΩΤΟΣ ΛΟΓΙΣΤΗΣ - ΕΛΕΓΚΤΗΣ</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l-GR"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l-GR"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l-GR"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l-GR" sz="900" b="1" i="0" u="none" strike="noStrike" kern="0" cap="none" spc="0" normalizeH="0" baseline="0" noProof="0">
              <a:ln>
                <a:noFill/>
              </a:ln>
              <a:solidFill>
                <a:srgbClr val="000000"/>
              </a:solidFill>
              <a:effectLst/>
              <a:uLnTx/>
              <a:uFillTx/>
              <a:latin typeface="Arial"/>
              <a:cs typeface="Arial"/>
            </a:rPr>
            <a:t>ΣΤΑΥΡΟΣ Θ. ΠΑΠΑΝΤΩΝΗΣ</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l-GR" sz="900" b="1" i="0" u="none" strike="noStrike" kern="0" cap="none" spc="0" normalizeH="0" baseline="0" noProof="0">
              <a:ln>
                <a:noFill/>
              </a:ln>
              <a:solidFill>
                <a:srgbClr val="000000"/>
              </a:solidFill>
              <a:effectLst/>
              <a:uLnTx/>
              <a:uFillTx/>
              <a:latin typeface="Arial"/>
              <a:cs typeface="Arial"/>
            </a:rPr>
            <a:t>ΑΜ ΣΟΕΛ 14331</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900" b="1" i="0" u="none" strike="noStrike" kern="0" cap="none" spc="0" normalizeH="0" baseline="0" noProof="0">
              <a:ln>
                <a:noFill/>
              </a:ln>
              <a:solidFill>
                <a:srgbClr val="000000"/>
              </a:solidFill>
              <a:effectLst/>
              <a:uLnTx/>
              <a:uFillTx/>
              <a:latin typeface="Arial"/>
              <a:cs typeface="Arial"/>
            </a:rPr>
            <a:t>ACTION AUDITING </a:t>
          </a:r>
          <a:r>
            <a:rPr kumimoji="0" lang="el-GR" sz="900" b="1" i="0" u="none" strike="noStrike" kern="0" cap="none" spc="0" normalizeH="0" baseline="0" noProof="0">
              <a:ln>
                <a:noFill/>
              </a:ln>
              <a:solidFill>
                <a:srgbClr val="000000"/>
              </a:solidFill>
              <a:effectLst/>
              <a:uLnTx/>
              <a:uFillTx/>
              <a:latin typeface="Arial"/>
              <a:cs typeface="Arial"/>
            </a:rPr>
            <a:t>Α</a:t>
          </a:r>
          <a:r>
            <a:rPr kumimoji="0" lang="en-US" sz="900" b="1" i="0" u="none" strike="noStrike" kern="0" cap="none" spc="0" normalizeH="0" baseline="0" noProof="0">
              <a:ln>
                <a:noFill/>
              </a:ln>
              <a:solidFill>
                <a:srgbClr val="000000"/>
              </a:solidFill>
              <a:effectLst/>
              <a:uLnTx/>
              <a:uFillTx/>
              <a:latin typeface="Arial"/>
              <a:cs typeface="Arial"/>
            </a:rPr>
            <a:t>.</a:t>
          </a:r>
          <a:r>
            <a:rPr kumimoji="0" lang="el-GR" sz="900" b="1" i="0" u="none" strike="noStrike" kern="0" cap="none" spc="0" normalizeH="0" baseline="0" noProof="0">
              <a:ln>
                <a:noFill/>
              </a:ln>
              <a:solidFill>
                <a:srgbClr val="000000"/>
              </a:solidFill>
              <a:effectLst/>
              <a:uLnTx/>
              <a:uFillTx/>
              <a:latin typeface="Arial"/>
              <a:cs typeface="Arial"/>
            </a:rPr>
            <a:t>Ε</a:t>
          </a:r>
          <a:r>
            <a:rPr kumimoji="0" lang="en-US" sz="900" b="1" i="0" u="none" strike="noStrike" kern="0" cap="none" spc="0" normalizeH="0" baseline="0" noProof="0">
              <a:ln>
                <a:noFill/>
              </a:ln>
              <a:solidFill>
                <a:srgbClr val="000000"/>
              </a:solidFill>
              <a:effectLst/>
              <a:uLnTx/>
              <a:uFillTx/>
              <a:latin typeface="Arial"/>
              <a:cs typeface="Arial"/>
            </a:rPr>
            <a:t>.O</a:t>
          </a:r>
          <a:r>
            <a:rPr kumimoji="0" lang="el-GR" sz="900" b="1" i="0" u="none" strike="noStrike" kern="0" cap="none" spc="0" normalizeH="0" baseline="0" noProof="0">
              <a:ln>
                <a:noFill/>
              </a:ln>
              <a:solidFill>
                <a:srgbClr val="000000"/>
              </a:solidFill>
              <a:effectLst/>
              <a:uLnTx/>
              <a:uFillTx/>
              <a:latin typeface="Arial"/>
              <a:cs typeface="Arial"/>
            </a:rPr>
            <a:t>.Ε.Λ</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900" b="1" i="0" u="none" strike="noStrike" kern="0" cap="none" spc="0" normalizeH="0" baseline="0" noProof="0">
              <a:ln>
                <a:noFill/>
              </a:ln>
              <a:solidFill>
                <a:srgbClr val="000000"/>
              </a:solidFill>
              <a:effectLst/>
              <a:uLnTx/>
              <a:uFillTx/>
              <a:latin typeface="Arial"/>
              <a:cs typeface="Arial"/>
            </a:rPr>
            <a:t>ANTHNO</a:t>
          </a:r>
          <a:r>
            <a:rPr kumimoji="0" lang="el-GR" sz="900" b="1" i="0" u="none" strike="noStrike" kern="0" cap="none" spc="0" normalizeH="0" baseline="0" noProof="0">
              <a:ln>
                <a:noFill/>
              </a:ln>
              <a:solidFill>
                <a:srgbClr val="000000"/>
              </a:solidFill>
              <a:effectLst/>
              <a:uLnTx/>
              <a:uFillTx/>
              <a:latin typeface="Arial"/>
              <a:cs typeface="Arial"/>
            </a:rPr>
            <a:t>ΡΟΣ </a:t>
          </a:r>
          <a:r>
            <a:rPr kumimoji="0" lang="en-US" sz="900" b="1" i="0" u="none" strike="noStrike" kern="0" cap="none" spc="0" normalizeH="0" baseline="0" noProof="0">
              <a:ln>
                <a:noFill/>
              </a:ln>
              <a:solidFill>
                <a:srgbClr val="000000"/>
              </a:solidFill>
              <a:effectLst/>
              <a:uLnTx/>
              <a:uFillTx/>
              <a:latin typeface="Arial"/>
              <a:cs typeface="Arial"/>
            </a:rPr>
            <a:t>16 - 18, </a:t>
          </a:r>
          <a:r>
            <a:rPr kumimoji="0" lang="el-GR" sz="900" b="1" i="0" u="none" strike="noStrike" kern="0" cap="none" spc="0" normalizeH="0" baseline="0" noProof="0">
              <a:ln>
                <a:noFill/>
              </a:ln>
              <a:solidFill>
                <a:srgbClr val="000000"/>
              </a:solidFill>
              <a:effectLst/>
              <a:uLnTx/>
              <a:uFillTx/>
              <a:latin typeface="Arial"/>
              <a:cs typeface="Arial"/>
            </a:rPr>
            <a:t> ΑΘΗΝΑ </a:t>
          </a:r>
          <a:r>
            <a:rPr kumimoji="0" lang="en-US" sz="900" b="1" i="0" u="none" strike="noStrike" kern="0" cap="none" spc="0" normalizeH="0" baseline="0" noProof="0">
              <a:ln>
                <a:noFill/>
              </a:ln>
              <a:solidFill>
                <a:srgbClr val="000000"/>
              </a:solidFill>
              <a:effectLst/>
              <a:uLnTx/>
              <a:uFillTx/>
              <a:latin typeface="Arial"/>
              <a:cs typeface="Arial"/>
            </a:rPr>
            <a:t> 11634</a:t>
          </a:r>
          <a:endParaRPr kumimoji="0" lang="el-GR"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l-GR" sz="900" b="1" i="0" u="none" strike="noStrike" kern="0" cap="none" spc="0" normalizeH="0" baseline="0" noProof="0">
              <a:ln>
                <a:noFill/>
              </a:ln>
              <a:solidFill>
                <a:srgbClr val="000000"/>
              </a:solidFill>
              <a:effectLst/>
              <a:uLnTx/>
              <a:uFillTx/>
              <a:latin typeface="Arial"/>
              <a:cs typeface="Arial"/>
            </a:rPr>
            <a:t>ΑΜ ΣΟΕΛ </a:t>
          </a:r>
          <a:r>
            <a:rPr kumimoji="0" lang="en-US" sz="900" b="1" i="0" u="none" strike="noStrike" kern="0" cap="none" spc="0" normalizeH="0" baseline="0" noProof="0">
              <a:ln>
                <a:noFill/>
              </a:ln>
              <a:solidFill>
                <a:srgbClr val="000000"/>
              </a:solidFill>
              <a:effectLst/>
              <a:uLnTx/>
              <a:uFillTx/>
              <a:latin typeface="Arial"/>
              <a:cs typeface="Arial"/>
            </a:rPr>
            <a:t>164</a:t>
          </a:r>
          <a:endParaRPr kumimoji="0" lang="el-GR" sz="9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xdr:col>
      <xdr:colOff>781050</xdr:colOff>
      <xdr:row>138</xdr:row>
      <xdr:rowOff>95250</xdr:rowOff>
    </xdr:from>
    <xdr:to>
      <xdr:col>3</xdr:col>
      <xdr:colOff>657225</xdr:colOff>
      <xdr:row>138</xdr:row>
      <xdr:rowOff>447675</xdr:rowOff>
    </xdr:to>
    <xdr:pic>
      <xdr:nvPicPr>
        <xdr:cNvPr id="21" name="Picture 714" descr="rb-logo-c-33m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 y="24812625"/>
          <a:ext cx="8286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704850</xdr:colOff>
      <xdr:row>138</xdr:row>
      <xdr:rowOff>390525</xdr:rowOff>
    </xdr:from>
    <xdr:to>
      <xdr:col>5</xdr:col>
      <xdr:colOff>828676</xdr:colOff>
      <xdr:row>138</xdr:row>
      <xdr:rowOff>619124</xdr:rowOff>
    </xdr:to>
    <xdr:sp macro="" textlink="">
      <xdr:nvSpPr>
        <xdr:cNvPr id="22" name="TextBox 21"/>
        <xdr:cNvSpPr txBox="1"/>
      </xdr:nvSpPr>
      <xdr:spPr>
        <a:xfrm>
          <a:off x="6867525" y="25107900"/>
          <a:ext cx="2076451" cy="2285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l-GR" sz="800" b="0" i="0" u="none" strike="noStrike" kern="0" cap="none" spc="0" normalizeH="0" baseline="0" noProof="0">
              <a:ln>
                <a:noFill/>
              </a:ln>
              <a:solidFill>
                <a:sysClr val="windowText" lastClr="000000"/>
              </a:solidFill>
              <a:effectLst/>
              <a:uLnTx/>
              <a:uFillTx/>
              <a:latin typeface="Calibri"/>
              <a:ea typeface="+mn-ea"/>
              <a:cs typeface="+mn-cs"/>
            </a:rPr>
            <a:t>Μέλος της </a:t>
          </a:r>
          <a:r>
            <a:rPr kumimoji="0" lang="en-GB" sz="800" b="0" i="0" u="none" strike="noStrike" kern="0" cap="none" spc="0" normalizeH="0" baseline="0" noProof="0">
              <a:ln>
                <a:noFill/>
              </a:ln>
              <a:solidFill>
                <a:sysClr val="windowText" lastClr="000000"/>
              </a:solidFill>
              <a:effectLst/>
              <a:uLnTx/>
              <a:uFillTx/>
              <a:latin typeface="Calibri"/>
              <a:ea typeface="+mn-ea"/>
              <a:cs typeface="+mn-cs"/>
            </a:rPr>
            <a:t>Russell Bedford International</a:t>
          </a:r>
          <a:endParaRPr kumimoji="0" lang="el-GR" sz="8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bes/AppData/Local/Microsoft/Windows/Temporary%20Internet%20Files/Content.Outlook/HHPQGXON/&#921;&#931;&#927;&#923;&#927;&#915;&#921;&#931;&#924;&#927;&#931;%20&#916;&#919;&#924;&#927;&#933;%20-%20&#923;&#913;&#924;&#921;&#913;&#931;%202015%201-7-2016%20&#924;&#917;%20&#931;&#933;&#915;&#922;&#929;&#921;&#932;&#921;&#922;&#9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ΙΣΟΛΟΓΙΣΜΟΣ 31.12.2015"/>
      <sheetName val="ΓΕΝ.ΕΚΜΕΤΑΛΛΕΥΣΗ"/>
      <sheetName val="ΑΡΙΘΜΟΔΕΙΚΤΕΣ"/>
      <sheetName val="ΦΥΛΛΟ ΜΕΡΙΣΜΟΥ"/>
    </sheetNames>
    <sheetDataSet>
      <sheetData sheetId="0"/>
      <sheetData sheetId="1"/>
      <sheetData sheetId="2"/>
      <sheetData sheetId="3">
        <row r="53">
          <cell r="D53">
            <v>4770234.9060000004</v>
          </cell>
          <cell r="E53">
            <v>33720.36</v>
          </cell>
        </row>
        <row r="56">
          <cell r="C56">
            <v>24421018.613999996</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tabSelected="1" zoomScale="70" zoomScaleNormal="70" workbookViewId="0">
      <selection activeCell="I84" sqref="I84"/>
    </sheetView>
  </sheetViews>
  <sheetFormatPr defaultRowHeight="15" x14ac:dyDescent="0.25"/>
  <cols>
    <col min="1" max="1" width="63.7109375" customWidth="1"/>
    <col min="2" max="2" width="14.5703125" bestFit="1" customWidth="1"/>
    <col min="3" max="3" width="13.42578125" bestFit="1" customWidth="1"/>
    <col min="4" max="4" width="17.140625" customWidth="1"/>
    <col min="5" max="5" width="14.5703125" bestFit="1" customWidth="1"/>
    <col min="6" max="6" width="13.42578125" bestFit="1" customWidth="1"/>
    <col min="7" max="7" width="15.85546875" customWidth="1"/>
    <col min="8" max="8" width="52.85546875" bestFit="1" customWidth="1"/>
    <col min="9" max="9" width="14" bestFit="1" customWidth="1"/>
    <col min="10" max="10" width="28" customWidth="1"/>
  </cols>
  <sheetData>
    <row r="1" spans="1:10" ht="16.5" thickTop="1" x14ac:dyDescent="0.25">
      <c r="A1" s="137" t="s">
        <v>0</v>
      </c>
      <c r="B1" s="138"/>
      <c r="C1" s="138"/>
      <c r="D1" s="138"/>
      <c r="E1" s="138"/>
      <c r="F1" s="138"/>
      <c r="G1" s="138"/>
      <c r="H1" s="138"/>
      <c r="I1" s="138"/>
      <c r="J1" s="139"/>
    </row>
    <row r="2" spans="1:10" x14ac:dyDescent="0.25">
      <c r="A2" s="140" t="s">
        <v>1</v>
      </c>
      <c r="B2" s="141"/>
      <c r="C2" s="141"/>
      <c r="D2" s="141"/>
      <c r="E2" s="141"/>
      <c r="F2" s="141"/>
      <c r="G2" s="141"/>
      <c r="H2" s="141"/>
      <c r="I2" s="141"/>
      <c r="J2" s="142"/>
    </row>
    <row r="3" spans="1:10" x14ac:dyDescent="0.25">
      <c r="A3" s="140" t="s">
        <v>2</v>
      </c>
      <c r="B3" s="141"/>
      <c r="C3" s="141"/>
      <c r="D3" s="141"/>
      <c r="E3" s="141"/>
      <c r="F3" s="141"/>
      <c r="G3" s="141"/>
      <c r="H3" s="141"/>
      <c r="I3" s="141"/>
      <c r="J3" s="142"/>
    </row>
    <row r="4" spans="1:10" x14ac:dyDescent="0.25">
      <c r="A4" s="1" t="s">
        <v>0</v>
      </c>
      <c r="B4" s="2"/>
      <c r="C4" s="2"/>
      <c r="D4" s="2"/>
      <c r="E4" s="3"/>
      <c r="F4" s="3"/>
      <c r="G4" s="3"/>
      <c r="H4" s="2" t="s">
        <v>3</v>
      </c>
      <c r="I4" s="4" t="s">
        <v>4</v>
      </c>
      <c r="J4" s="5" t="s">
        <v>4</v>
      </c>
    </row>
    <row r="5" spans="1:10" x14ac:dyDescent="0.25">
      <c r="A5" s="6"/>
      <c r="B5" s="141" t="s">
        <v>5</v>
      </c>
      <c r="C5" s="141"/>
      <c r="D5" s="141"/>
      <c r="E5" s="141" t="s">
        <v>6</v>
      </c>
      <c r="F5" s="141"/>
      <c r="G5" s="141"/>
      <c r="H5" s="2"/>
      <c r="I5" s="4" t="s">
        <v>7</v>
      </c>
      <c r="J5" s="5" t="s">
        <v>8</v>
      </c>
    </row>
    <row r="6" spans="1:10" x14ac:dyDescent="0.25">
      <c r="A6" s="7" t="s">
        <v>9</v>
      </c>
      <c r="B6" s="8" t="s">
        <v>10</v>
      </c>
      <c r="C6" s="8" t="s">
        <v>11</v>
      </c>
      <c r="D6" s="8" t="s">
        <v>12</v>
      </c>
      <c r="E6" s="8" t="s">
        <v>10</v>
      </c>
      <c r="F6" s="8" t="s">
        <v>11</v>
      </c>
      <c r="G6" s="8" t="s">
        <v>12</v>
      </c>
      <c r="H6" s="9"/>
      <c r="I6" s="10" t="s">
        <v>13</v>
      </c>
      <c r="J6" s="11" t="s">
        <v>14</v>
      </c>
    </row>
    <row r="7" spans="1:10" x14ac:dyDescent="0.25">
      <c r="A7" s="12" t="s">
        <v>15</v>
      </c>
      <c r="B7" s="13"/>
      <c r="C7" s="13"/>
      <c r="D7" s="13"/>
      <c r="E7" s="13"/>
      <c r="F7" s="13"/>
      <c r="G7" s="13"/>
      <c r="H7" s="13" t="s">
        <v>16</v>
      </c>
      <c r="I7" s="9"/>
      <c r="J7" s="14"/>
    </row>
    <row r="8" spans="1:10" ht="15.75" thickBot="1" x14ac:dyDescent="0.3">
      <c r="A8" s="15" t="s">
        <v>17</v>
      </c>
      <c r="B8" s="16">
        <v>8565208.2400000002</v>
      </c>
      <c r="C8" s="16">
        <v>8198400.7800000003</v>
      </c>
      <c r="D8" s="16">
        <f>+B8-C8</f>
        <v>366807.45999999996</v>
      </c>
      <c r="E8" s="16">
        <v>8397007.6300000008</v>
      </c>
      <c r="F8" s="16">
        <v>8076397.21</v>
      </c>
      <c r="G8" s="16">
        <f>+E8-F8</f>
        <v>320610.42000000086</v>
      </c>
      <c r="H8" s="17" t="s">
        <v>18</v>
      </c>
      <c r="I8" s="18">
        <v>121286917.61</v>
      </c>
      <c r="J8" s="19">
        <v>121286917.61</v>
      </c>
    </row>
    <row r="9" spans="1:10" ht="15.75" thickTop="1" x14ac:dyDescent="0.25">
      <c r="A9" s="20" t="s">
        <v>19</v>
      </c>
      <c r="B9" s="21"/>
      <c r="C9" s="21"/>
      <c r="D9" s="21"/>
      <c r="E9" s="21"/>
      <c r="F9" s="21"/>
      <c r="G9" s="21"/>
      <c r="H9" s="22"/>
      <c r="I9" s="23"/>
      <c r="J9" s="24"/>
    </row>
    <row r="10" spans="1:10" x14ac:dyDescent="0.25">
      <c r="A10" s="25" t="s">
        <v>20</v>
      </c>
      <c r="B10" s="26"/>
      <c r="C10" s="26"/>
      <c r="D10" s="21"/>
      <c r="E10" s="26"/>
      <c r="F10" s="26"/>
      <c r="G10" s="21"/>
      <c r="H10" s="17" t="s">
        <v>21</v>
      </c>
      <c r="I10" s="23"/>
      <c r="J10" s="24"/>
    </row>
    <row r="11" spans="1:10" x14ac:dyDescent="0.25">
      <c r="A11" s="15" t="s">
        <v>22</v>
      </c>
      <c r="B11" s="26">
        <v>107704355.39</v>
      </c>
      <c r="C11" s="26">
        <v>0</v>
      </c>
      <c r="D11" s="21">
        <f>+B11-C11</f>
        <v>107704355.39</v>
      </c>
      <c r="E11" s="26">
        <v>107704355.39</v>
      </c>
      <c r="F11" s="26">
        <v>0</v>
      </c>
      <c r="G11" s="21">
        <f t="shared" ref="G11:G23" si="0">+E11-F11</f>
        <v>107704355.39</v>
      </c>
      <c r="H11" s="17" t="s">
        <v>23</v>
      </c>
      <c r="I11" s="23"/>
      <c r="J11" s="24"/>
    </row>
    <row r="12" spans="1:10" x14ac:dyDescent="0.25">
      <c r="A12" s="15" t="s">
        <v>24</v>
      </c>
      <c r="B12" s="26">
        <v>5959426.6299999999</v>
      </c>
      <c r="C12" s="26">
        <v>4570784.9000000004</v>
      </c>
      <c r="D12" s="21">
        <f t="shared" ref="D12:D23" si="1">+B12-C12</f>
        <v>1388641.7299999995</v>
      </c>
      <c r="E12" s="26">
        <v>5959426.6299999999</v>
      </c>
      <c r="F12" s="26">
        <v>4290223.87</v>
      </c>
      <c r="G12" s="21">
        <f t="shared" si="0"/>
        <v>1669202.7599999998</v>
      </c>
      <c r="H12" s="27" t="s">
        <v>25</v>
      </c>
      <c r="I12" s="23">
        <v>3564832.78</v>
      </c>
      <c r="J12" s="24">
        <v>3564832.78</v>
      </c>
    </row>
    <row r="13" spans="1:10" x14ac:dyDescent="0.25">
      <c r="A13" s="15" t="s">
        <v>26</v>
      </c>
      <c r="B13" s="26">
        <v>23651345.449999999</v>
      </c>
      <c r="C13" s="26">
        <v>16208280.109999999</v>
      </c>
      <c r="D13" s="21">
        <f t="shared" si="1"/>
        <v>7443065.3399999999</v>
      </c>
      <c r="E13" s="26">
        <v>23042212.399999999</v>
      </c>
      <c r="F13" s="26">
        <v>14849665.91</v>
      </c>
      <c r="G13" s="21">
        <f t="shared" si="0"/>
        <v>8192546.4899999984</v>
      </c>
      <c r="H13" s="27" t="s">
        <v>27</v>
      </c>
      <c r="I13" s="28">
        <f>43596382.8+141389.28-126519.89</f>
        <v>43611252.189999998</v>
      </c>
      <c r="J13" s="29">
        <v>43402121.880000003</v>
      </c>
    </row>
    <row r="14" spans="1:10" ht="15.75" thickBot="1" x14ac:dyDescent="0.3">
      <c r="A14" s="15" t="s">
        <v>28</v>
      </c>
      <c r="B14" s="26">
        <v>5696573.2999999998</v>
      </c>
      <c r="C14" s="26">
        <v>4454158.8499999996</v>
      </c>
      <c r="D14" s="21">
        <f t="shared" si="1"/>
        <v>1242414.4500000002</v>
      </c>
      <c r="E14" s="26">
        <v>5696573.2999999998</v>
      </c>
      <c r="F14" s="26">
        <v>4067738.29</v>
      </c>
      <c r="G14" s="21">
        <f t="shared" si="0"/>
        <v>1628835.0099999998</v>
      </c>
      <c r="H14" s="23"/>
      <c r="I14" s="18">
        <f>SUM(I12:I13)</f>
        <v>47176084.969999999</v>
      </c>
      <c r="J14" s="19">
        <f>SUM(J12:J13)</f>
        <v>46966954.660000004</v>
      </c>
    </row>
    <row r="15" spans="1:10" ht="15.75" thickTop="1" x14ac:dyDescent="0.25">
      <c r="A15" s="15" t="s">
        <v>29</v>
      </c>
      <c r="B15" s="30">
        <v>4665580.32</v>
      </c>
      <c r="C15" s="26">
        <v>0</v>
      </c>
      <c r="D15" s="21">
        <f t="shared" si="1"/>
        <v>4665580.32</v>
      </c>
      <c r="E15" s="30">
        <v>4665580.32</v>
      </c>
      <c r="F15" s="26">
        <v>0</v>
      </c>
      <c r="G15" s="21">
        <f t="shared" si="0"/>
        <v>4665580.32</v>
      </c>
      <c r="H15" s="17"/>
      <c r="I15" s="23"/>
      <c r="J15" s="24"/>
    </row>
    <row r="16" spans="1:10" x14ac:dyDescent="0.25">
      <c r="A16" s="15" t="s">
        <v>30</v>
      </c>
      <c r="B16" s="26">
        <v>33064367.25</v>
      </c>
      <c r="C16" s="26">
        <v>18433182.949999999</v>
      </c>
      <c r="D16" s="21">
        <f t="shared" si="1"/>
        <v>14631184.300000001</v>
      </c>
      <c r="E16" s="26">
        <v>33064367.25</v>
      </c>
      <c r="F16" s="26">
        <v>17238826.82</v>
      </c>
      <c r="G16" s="21">
        <f t="shared" si="0"/>
        <v>15825540.43</v>
      </c>
      <c r="H16" s="17" t="s">
        <v>31</v>
      </c>
      <c r="I16" s="23"/>
      <c r="J16" s="24"/>
    </row>
    <row r="17" spans="1:10" ht="15.75" thickBot="1" x14ac:dyDescent="0.3">
      <c r="A17" s="15" t="s">
        <v>32</v>
      </c>
      <c r="B17" s="26">
        <v>1699891.52</v>
      </c>
      <c r="C17" s="26">
        <v>239184.4</v>
      </c>
      <c r="D17" s="21">
        <f t="shared" si="1"/>
        <v>1460707.12</v>
      </c>
      <c r="E17" s="26">
        <v>1711303.59</v>
      </c>
      <c r="F17" s="26">
        <v>100731.19</v>
      </c>
      <c r="G17" s="21">
        <f t="shared" si="0"/>
        <v>1610572.4000000001</v>
      </c>
      <c r="H17" s="23" t="s">
        <v>33</v>
      </c>
      <c r="I17" s="18">
        <f>+I74</f>
        <v>3004678.2400000044</v>
      </c>
      <c r="J17" s="19">
        <v>1189505.6699999995</v>
      </c>
    </row>
    <row r="18" spans="1:10" ht="15.75" thickTop="1" x14ac:dyDescent="0.25">
      <c r="A18" s="15" t="s">
        <v>34</v>
      </c>
      <c r="B18" s="26">
        <v>4101515.4</v>
      </c>
      <c r="C18" s="26">
        <v>3276313.71</v>
      </c>
      <c r="D18" s="21">
        <f t="shared" si="1"/>
        <v>825201.69</v>
      </c>
      <c r="E18" s="26">
        <v>4101515.4</v>
      </c>
      <c r="F18" s="26">
        <v>3093183.09</v>
      </c>
      <c r="G18" s="21">
        <f t="shared" si="0"/>
        <v>1008332.31</v>
      </c>
      <c r="H18" s="23" t="s">
        <v>9</v>
      </c>
      <c r="I18" s="23"/>
      <c r="J18" s="24"/>
    </row>
    <row r="19" spans="1:10" ht="15.75" thickBot="1" x14ac:dyDescent="0.3">
      <c r="A19" s="15" t="s">
        <v>35</v>
      </c>
      <c r="B19" s="26">
        <v>10372397.57</v>
      </c>
      <c r="C19" s="26">
        <v>5395379.5</v>
      </c>
      <c r="D19" s="21">
        <f t="shared" si="1"/>
        <v>4977018.07</v>
      </c>
      <c r="E19" s="26">
        <v>9527126.8699999992</v>
      </c>
      <c r="F19" s="26">
        <v>4531358.7300000004</v>
      </c>
      <c r="G19" s="21">
        <f t="shared" si="0"/>
        <v>4995768.1399999987</v>
      </c>
      <c r="H19" s="27" t="s">
        <v>36</v>
      </c>
      <c r="I19" s="31">
        <f>+I17+I14+I8</f>
        <v>171467680.81999999</v>
      </c>
      <c r="J19" s="32">
        <f>+J17+J14+J8</f>
        <v>169443377.94</v>
      </c>
    </row>
    <row r="20" spans="1:10" ht="15.75" thickTop="1" x14ac:dyDescent="0.25">
      <c r="A20" s="15" t="s">
        <v>37</v>
      </c>
      <c r="B20" s="26">
        <v>1000143.37</v>
      </c>
      <c r="C20" s="26">
        <v>944049.07</v>
      </c>
      <c r="D20" s="21">
        <f t="shared" si="1"/>
        <v>56094.300000000047</v>
      </c>
      <c r="E20" s="26">
        <v>986887.66</v>
      </c>
      <c r="F20" s="26">
        <v>876624.69</v>
      </c>
      <c r="G20" s="21">
        <f t="shared" si="0"/>
        <v>110262.97000000009</v>
      </c>
      <c r="H20" s="17"/>
      <c r="I20" s="23"/>
      <c r="J20" s="24"/>
    </row>
    <row r="21" spans="1:10" x14ac:dyDescent="0.25">
      <c r="A21" s="15" t="s">
        <v>38</v>
      </c>
      <c r="B21" s="26">
        <v>4312728.7</v>
      </c>
      <c r="C21" s="26">
        <v>4039480.59</v>
      </c>
      <c r="D21" s="21">
        <f t="shared" si="1"/>
        <v>273248.11000000034</v>
      </c>
      <c r="E21" s="26">
        <v>4312714.7</v>
      </c>
      <c r="F21" s="26">
        <v>4003424.71</v>
      </c>
      <c r="G21" s="21">
        <f t="shared" si="0"/>
        <v>309289.99000000022</v>
      </c>
      <c r="H21" s="22" t="s">
        <v>39</v>
      </c>
      <c r="I21" s="23"/>
      <c r="J21" s="24"/>
    </row>
    <row r="22" spans="1:10" x14ac:dyDescent="0.25">
      <c r="A22" s="15" t="s">
        <v>40</v>
      </c>
      <c r="B22" s="26">
        <v>6028940.2800000003</v>
      </c>
      <c r="C22" s="26">
        <v>5140606.04</v>
      </c>
      <c r="D22" s="21">
        <f t="shared" si="1"/>
        <v>888334.24000000022</v>
      </c>
      <c r="E22" s="26">
        <v>6224800.3700000001</v>
      </c>
      <c r="F22" s="26">
        <v>4936776.34</v>
      </c>
      <c r="G22" s="21">
        <f t="shared" si="0"/>
        <v>1288024.0300000003</v>
      </c>
      <c r="H22" s="33" t="s">
        <v>41</v>
      </c>
      <c r="I22" s="9"/>
      <c r="J22" s="14"/>
    </row>
    <row r="23" spans="1:10" x14ac:dyDescent="0.25">
      <c r="A23" s="15" t="s">
        <v>42</v>
      </c>
      <c r="B23" s="34">
        <f>10630119.9+41000</f>
        <v>10671119.9</v>
      </c>
      <c r="C23" s="34">
        <v>0</v>
      </c>
      <c r="D23" s="35">
        <f t="shared" si="1"/>
        <v>10671119.9</v>
      </c>
      <c r="E23" s="34">
        <v>9555961.4800000004</v>
      </c>
      <c r="F23" s="34">
        <v>0</v>
      </c>
      <c r="G23" s="35">
        <f t="shared" si="0"/>
        <v>9555961.4800000004</v>
      </c>
      <c r="H23" s="36" t="s">
        <v>43</v>
      </c>
      <c r="I23" s="23">
        <v>630000</v>
      </c>
      <c r="J23" s="24">
        <v>630000</v>
      </c>
    </row>
    <row r="24" spans="1:10" ht="15.75" thickBot="1" x14ac:dyDescent="0.3">
      <c r="A24" s="15" t="s">
        <v>44</v>
      </c>
      <c r="B24" s="16">
        <f t="shared" ref="B24:G24" si="2">SUM(B11:B23)</f>
        <v>218928385.08000001</v>
      </c>
      <c r="C24" s="16">
        <f t="shared" si="2"/>
        <v>62701420.119999997</v>
      </c>
      <c r="D24" s="16">
        <f t="shared" si="2"/>
        <v>156226964.96000007</v>
      </c>
      <c r="E24" s="16">
        <f t="shared" si="2"/>
        <v>216552825.35999998</v>
      </c>
      <c r="F24" s="16">
        <f t="shared" si="2"/>
        <v>57988553.640000001</v>
      </c>
      <c r="G24" s="16">
        <f t="shared" si="2"/>
        <v>158564271.72</v>
      </c>
      <c r="H24" s="33"/>
      <c r="I24" s="37">
        <f>+I23</f>
        <v>630000</v>
      </c>
      <c r="J24" s="38">
        <f>+J23</f>
        <v>630000</v>
      </c>
    </row>
    <row r="25" spans="1:10" ht="15.75" thickTop="1" x14ac:dyDescent="0.25">
      <c r="A25" s="25" t="s">
        <v>45</v>
      </c>
      <c r="B25" s="17"/>
      <c r="C25" s="17"/>
      <c r="D25" s="17"/>
      <c r="E25" s="17"/>
      <c r="F25" s="17"/>
      <c r="G25" s="17"/>
      <c r="H25" s="22" t="s">
        <v>46</v>
      </c>
      <c r="I25" s="23"/>
      <c r="J25" s="24"/>
    </row>
    <row r="26" spans="1:10" x14ac:dyDescent="0.25">
      <c r="A26" s="25" t="s">
        <v>47</v>
      </c>
      <c r="B26" s="39"/>
      <c r="C26" s="23"/>
      <c r="D26" s="23"/>
      <c r="E26" s="39"/>
      <c r="F26" s="23"/>
      <c r="G26" s="23"/>
      <c r="H26" s="17" t="s">
        <v>48</v>
      </c>
      <c r="I26" s="23"/>
      <c r="J26" s="24"/>
    </row>
    <row r="27" spans="1:10" x14ac:dyDescent="0.25">
      <c r="A27" s="15" t="s">
        <v>49</v>
      </c>
      <c r="B27" s="40"/>
      <c r="C27" s="41">
        <v>3231487.79</v>
      </c>
      <c r="D27" s="41"/>
      <c r="E27" s="40"/>
      <c r="F27" s="41">
        <v>3211487.79</v>
      </c>
      <c r="G27" s="41"/>
      <c r="H27" s="27" t="s">
        <v>50</v>
      </c>
      <c r="I27" s="28">
        <f>2884081.88+56721.09-226647.29</f>
        <v>2714155.6799999997</v>
      </c>
      <c r="J27" s="29">
        <v>2958019.9000000004</v>
      </c>
    </row>
    <row r="28" spans="1:10" ht="15.75" thickBot="1" x14ac:dyDescent="0.3">
      <c r="A28" s="42" t="s">
        <v>128</v>
      </c>
      <c r="B28" s="41">
        <v>29347</v>
      </c>
      <c r="C28" s="41"/>
      <c r="D28" s="41"/>
      <c r="E28" s="41">
        <v>29347</v>
      </c>
      <c r="F28" s="41"/>
      <c r="G28" s="41"/>
      <c r="H28" s="27"/>
      <c r="I28" s="18">
        <f>SUM(I27)</f>
        <v>2714155.6799999997</v>
      </c>
      <c r="J28" s="19">
        <f>SUM(J27)</f>
        <v>2958019.9000000004</v>
      </c>
    </row>
    <row r="29" spans="1:10" ht="15.75" thickTop="1" x14ac:dyDescent="0.25">
      <c r="A29" s="43" t="s">
        <v>51</v>
      </c>
      <c r="B29" s="44">
        <v>2975087.66</v>
      </c>
      <c r="C29" s="44">
        <f>+B28+B29</f>
        <v>3004434.66</v>
      </c>
      <c r="D29" s="44">
        <f>+C27-C29</f>
        <v>227053.12999999989</v>
      </c>
      <c r="E29" s="44">
        <v>2975087.66</v>
      </c>
      <c r="F29" s="44">
        <f>+E28+E29</f>
        <v>3004434.66</v>
      </c>
      <c r="G29" s="44">
        <f>+F27-F29</f>
        <v>207053.12999999989</v>
      </c>
      <c r="H29" s="27"/>
      <c r="I29" s="23"/>
      <c r="J29" s="24"/>
    </row>
    <row r="30" spans="1:10" ht="15.75" thickBot="1" x14ac:dyDescent="0.3">
      <c r="A30" s="15" t="s">
        <v>52</v>
      </c>
      <c r="B30" s="41"/>
      <c r="C30" s="41"/>
      <c r="D30" s="45">
        <f>+D24+D29</f>
        <v>156454018.09000006</v>
      </c>
      <c r="E30" s="41"/>
      <c r="F30" s="41"/>
      <c r="G30" s="45">
        <f>+G24+G29</f>
        <v>158771324.84999999</v>
      </c>
      <c r="H30" s="17" t="s">
        <v>53</v>
      </c>
      <c r="I30" s="23"/>
      <c r="J30" s="24"/>
    </row>
    <row r="31" spans="1:10" ht="15.75" thickTop="1" x14ac:dyDescent="0.25">
      <c r="A31" s="15"/>
      <c r="B31" s="46"/>
      <c r="C31" s="46"/>
      <c r="D31" s="46"/>
      <c r="E31" s="40"/>
      <c r="F31" s="40"/>
      <c r="G31" s="40"/>
      <c r="H31" s="27" t="s">
        <v>54</v>
      </c>
      <c r="I31" s="23">
        <f>756506.9-1689.29</f>
        <v>754817.61</v>
      </c>
      <c r="J31" s="24">
        <v>854031.25</v>
      </c>
    </row>
    <row r="32" spans="1:10" x14ac:dyDescent="0.25">
      <c r="A32" s="15"/>
      <c r="B32" s="46"/>
      <c r="C32" s="46"/>
      <c r="D32" s="46"/>
      <c r="E32" s="40"/>
      <c r="F32" s="40"/>
      <c r="G32" s="40"/>
      <c r="H32" s="27" t="s">
        <v>55</v>
      </c>
      <c r="I32" s="23">
        <v>15886.45</v>
      </c>
      <c r="J32" s="24">
        <v>7225.54</v>
      </c>
    </row>
    <row r="33" spans="1:10" x14ac:dyDescent="0.25">
      <c r="A33" s="47"/>
      <c r="B33" s="46"/>
      <c r="C33" s="46"/>
      <c r="D33" s="46"/>
      <c r="E33" s="40"/>
      <c r="F33" s="40"/>
      <c r="G33" s="40"/>
      <c r="H33" s="27" t="s">
        <v>56</v>
      </c>
      <c r="I33" s="23">
        <f>136.81+57563.81</f>
        <v>57700.619999999995</v>
      </c>
      <c r="J33" s="24">
        <v>85132.5</v>
      </c>
    </row>
    <row r="34" spans="1:10" x14ac:dyDescent="0.25">
      <c r="A34" s="47" t="s">
        <v>57</v>
      </c>
      <c r="B34" s="46"/>
      <c r="C34" s="46"/>
      <c r="D34" s="46"/>
      <c r="E34" s="40"/>
      <c r="F34" s="40"/>
      <c r="G34" s="40"/>
      <c r="H34" s="27" t="s">
        <v>58</v>
      </c>
      <c r="I34" s="23">
        <f>367.19+53006.11</f>
        <v>53373.3</v>
      </c>
      <c r="J34" s="24">
        <v>58773.91</v>
      </c>
    </row>
    <row r="35" spans="1:10" x14ac:dyDescent="0.25">
      <c r="A35" s="25"/>
      <c r="B35" s="46"/>
      <c r="C35" s="46"/>
      <c r="D35" s="46"/>
      <c r="E35" s="40"/>
      <c r="F35" s="40"/>
      <c r="G35" s="40"/>
      <c r="H35" s="27" t="s">
        <v>59</v>
      </c>
      <c r="I35" s="23"/>
      <c r="J35" s="24"/>
    </row>
    <row r="36" spans="1:10" x14ac:dyDescent="0.25">
      <c r="A36" s="25" t="s">
        <v>60</v>
      </c>
      <c r="B36" s="46"/>
      <c r="C36" s="46"/>
      <c r="D36" s="46"/>
      <c r="E36" s="40"/>
      <c r="F36" s="40"/>
      <c r="G36" s="46"/>
      <c r="H36" s="23" t="s">
        <v>61</v>
      </c>
      <c r="I36" s="23">
        <v>226647.29</v>
      </c>
      <c r="J36" s="24">
        <v>53601.47</v>
      </c>
    </row>
    <row r="37" spans="1:10" x14ac:dyDescent="0.25">
      <c r="A37" s="15" t="s">
        <v>62</v>
      </c>
      <c r="B37" s="41"/>
      <c r="C37" s="41">
        <v>10019668.949999999</v>
      </c>
      <c r="D37" s="9"/>
      <c r="E37" s="41"/>
      <c r="F37" s="41">
        <v>9119992.9100000001</v>
      </c>
      <c r="G37" s="48"/>
      <c r="H37" s="27" t="s">
        <v>63</v>
      </c>
      <c r="I37" s="28">
        <f>72238.2+165279.25+1689.29-57563.81-53006.11</f>
        <v>128636.82000000002</v>
      </c>
      <c r="J37" s="29">
        <v>135623.75</v>
      </c>
    </row>
    <row r="38" spans="1:10" ht="15.75" thickBot="1" x14ac:dyDescent="0.3">
      <c r="A38" s="15" t="s">
        <v>64</v>
      </c>
      <c r="B38" s="41"/>
      <c r="C38" s="44">
        <v>8500000</v>
      </c>
      <c r="D38" s="41">
        <f>+C37-C38</f>
        <v>1519668.9499999993</v>
      </c>
      <c r="E38" s="41"/>
      <c r="F38" s="41">
        <v>7800000</v>
      </c>
      <c r="G38" s="49">
        <f>+F37-F38</f>
        <v>1319992.9100000001</v>
      </c>
      <c r="H38" s="27" t="s">
        <v>65</v>
      </c>
      <c r="I38" s="18">
        <f>SUM(I31:I37)</f>
        <v>1237062.0900000001</v>
      </c>
      <c r="J38" s="19">
        <f>SUM(J31:J37)</f>
        <v>1194388.4200000002</v>
      </c>
    </row>
    <row r="39" spans="1:10" ht="15.75" thickTop="1" x14ac:dyDescent="0.25">
      <c r="A39" s="15" t="s">
        <v>66</v>
      </c>
      <c r="B39" s="41"/>
      <c r="C39" s="41"/>
      <c r="D39" s="41">
        <v>141389.28</v>
      </c>
      <c r="E39" s="41"/>
      <c r="F39" s="40"/>
      <c r="G39" s="49">
        <v>0</v>
      </c>
      <c r="H39" s="27"/>
      <c r="I39" s="23"/>
      <c r="J39" s="24"/>
    </row>
    <row r="40" spans="1:10" x14ac:dyDescent="0.25">
      <c r="A40" s="15" t="s">
        <v>67</v>
      </c>
      <c r="B40" s="41"/>
      <c r="C40" s="41"/>
      <c r="D40" s="41">
        <f>394921.12-0.03-126519.89</f>
        <v>268401.19999999995</v>
      </c>
      <c r="E40" s="41"/>
      <c r="F40" s="40"/>
      <c r="G40" s="49">
        <v>105204.64000000001</v>
      </c>
      <c r="H40" s="27"/>
      <c r="I40" s="23"/>
      <c r="J40" s="24"/>
    </row>
    <row r="41" spans="1:10" ht="15.75" thickBot="1" x14ac:dyDescent="0.3">
      <c r="A41" s="15"/>
      <c r="B41" s="41"/>
      <c r="C41" s="41"/>
      <c r="D41" s="45">
        <f>SUM(D37:D40)</f>
        <v>1929459.4299999992</v>
      </c>
      <c r="E41" s="41"/>
      <c r="F41" s="40"/>
      <c r="G41" s="50">
        <f>SUM(G37:G40)</f>
        <v>1425197.5500000003</v>
      </c>
      <c r="H41" s="27" t="s">
        <v>68</v>
      </c>
      <c r="I41" s="18">
        <f>+I38+I28</f>
        <v>3951217.7699999996</v>
      </c>
      <c r="J41" s="19">
        <f>+J38+J28</f>
        <v>4152408.3200000003</v>
      </c>
    </row>
    <row r="42" spans="1:10" ht="15.75" thickTop="1" x14ac:dyDescent="0.25">
      <c r="A42" s="51"/>
      <c r="B42" s="46"/>
      <c r="C42" s="46"/>
      <c r="D42" s="46"/>
      <c r="E42" s="52"/>
      <c r="F42" s="9"/>
      <c r="G42" s="9"/>
      <c r="H42" s="9"/>
      <c r="I42" s="23"/>
      <c r="J42" s="24"/>
    </row>
    <row r="43" spans="1:10" x14ac:dyDescent="0.25">
      <c r="A43" s="25" t="s">
        <v>69</v>
      </c>
      <c r="B43" s="41"/>
      <c r="C43" s="41"/>
      <c r="D43" s="41"/>
      <c r="E43" s="41"/>
      <c r="F43" s="40"/>
      <c r="G43" s="41"/>
      <c r="H43" s="53" t="s">
        <v>9</v>
      </c>
      <c r="I43" s="23"/>
      <c r="J43" s="24"/>
    </row>
    <row r="44" spans="1:10" x14ac:dyDescent="0.25">
      <c r="A44" s="15" t="s">
        <v>70</v>
      </c>
      <c r="B44" s="41"/>
      <c r="C44" s="41"/>
      <c r="D44" s="41">
        <v>43546.52</v>
      </c>
      <c r="E44" s="41"/>
      <c r="F44" s="40"/>
      <c r="G44" s="41">
        <v>40755.14</v>
      </c>
      <c r="H44" s="22" t="s">
        <v>71</v>
      </c>
      <c r="I44" s="9"/>
      <c r="J44" s="14"/>
    </row>
    <row r="45" spans="1:10" x14ac:dyDescent="0.25">
      <c r="A45" s="15" t="s">
        <v>72</v>
      </c>
      <c r="B45" s="41"/>
      <c r="C45" s="41"/>
      <c r="D45" s="44">
        <v>15472214.949999999</v>
      </c>
      <c r="E45" s="41"/>
      <c r="F45" s="40"/>
      <c r="G45" s="44">
        <v>11345827.279999999</v>
      </c>
      <c r="H45" s="9" t="s">
        <v>73</v>
      </c>
      <c r="I45" s="23">
        <v>1602521.56</v>
      </c>
      <c r="J45" s="24">
        <v>0</v>
      </c>
    </row>
    <row r="46" spans="1:10" ht="15.75" thickBot="1" x14ac:dyDescent="0.3">
      <c r="A46" s="15"/>
      <c r="B46" s="41"/>
      <c r="C46" s="41"/>
      <c r="D46" s="31">
        <f>SUM(D44:D45)</f>
        <v>15515761.469999999</v>
      </c>
      <c r="E46" s="41"/>
      <c r="F46" s="40"/>
      <c r="G46" s="31">
        <f>SUM(G44:G45)</f>
        <v>11386582.42</v>
      </c>
      <c r="H46" s="9"/>
      <c r="I46" s="54">
        <f>SUM(I45)</f>
        <v>1602521.56</v>
      </c>
      <c r="J46" s="55">
        <f>SUM(J45)</f>
        <v>0</v>
      </c>
    </row>
    <row r="47" spans="1:10" ht="16.5" thickTop="1" thickBot="1" x14ac:dyDescent="0.3">
      <c r="A47" s="15" t="s">
        <v>74</v>
      </c>
      <c r="B47" s="41"/>
      <c r="C47" s="41"/>
      <c r="D47" s="56">
        <f>+D46+D41</f>
        <v>17445220.899999999</v>
      </c>
      <c r="E47" s="40"/>
      <c r="F47" s="40"/>
      <c r="G47" s="56">
        <f>+G46+G41</f>
        <v>12811779.970000001</v>
      </c>
      <c r="H47" s="9"/>
      <c r="I47" s="41"/>
      <c r="J47" s="57"/>
    </row>
    <row r="48" spans="1:10" ht="15.75" thickTop="1" x14ac:dyDescent="0.25">
      <c r="A48" s="15"/>
      <c r="B48" s="41"/>
      <c r="C48" s="41"/>
      <c r="D48" s="41"/>
      <c r="E48" s="40"/>
      <c r="F48" s="40"/>
      <c r="G48" s="41"/>
      <c r="H48" s="9"/>
      <c r="I48" s="41"/>
      <c r="J48" s="57"/>
    </row>
    <row r="49" spans="1:10" x14ac:dyDescent="0.25">
      <c r="A49" s="47" t="s">
        <v>75</v>
      </c>
      <c r="B49" s="41"/>
      <c r="C49" s="41"/>
      <c r="D49" s="41"/>
      <c r="E49" s="40"/>
      <c r="F49" s="40"/>
      <c r="G49" s="41"/>
      <c r="H49" s="9"/>
      <c r="I49" s="41"/>
      <c r="J49" s="57"/>
    </row>
    <row r="50" spans="1:10" ht="15.75" thickBot="1" x14ac:dyDescent="0.3">
      <c r="A50" s="15" t="s">
        <v>76</v>
      </c>
      <c r="B50" s="41"/>
      <c r="C50" s="41"/>
      <c r="D50" s="58">
        <v>3385373.7</v>
      </c>
      <c r="E50" s="41"/>
      <c r="F50" s="40"/>
      <c r="G50" s="58">
        <v>2322071.02</v>
      </c>
      <c r="H50" s="9"/>
      <c r="I50" s="41"/>
      <c r="J50" s="57"/>
    </row>
    <row r="51" spans="1:10" ht="15.75" thickTop="1" x14ac:dyDescent="0.25">
      <c r="A51" s="15"/>
      <c r="B51" s="41"/>
      <c r="C51" s="41"/>
      <c r="D51" s="41"/>
      <c r="E51" s="40"/>
      <c r="F51" s="40"/>
      <c r="G51" s="41"/>
      <c r="H51" s="9"/>
      <c r="I51" s="23"/>
      <c r="J51" s="24"/>
    </row>
    <row r="52" spans="1:10" ht="15.75" thickBot="1" x14ac:dyDescent="0.3">
      <c r="A52" s="47" t="s">
        <v>77</v>
      </c>
      <c r="B52" s="41"/>
      <c r="C52" s="41"/>
      <c r="D52" s="31">
        <f>+D8+D30+D47+D50</f>
        <v>177651420.15000007</v>
      </c>
      <c r="E52" s="40"/>
      <c r="F52" s="40"/>
      <c r="G52" s="31">
        <f>+G8+G30+G47+G50</f>
        <v>174225786.25999999</v>
      </c>
      <c r="H52" s="22" t="s">
        <v>78</v>
      </c>
      <c r="I52" s="18">
        <f>+I19+I24+I41+I46</f>
        <v>177651420.15000001</v>
      </c>
      <c r="J52" s="19">
        <f>+J19+J24+J41+J46</f>
        <v>174225786.25999999</v>
      </c>
    </row>
    <row r="53" spans="1:10" ht="15.75" thickTop="1" x14ac:dyDescent="0.25">
      <c r="A53" s="20"/>
      <c r="B53" s="41"/>
      <c r="C53" s="41"/>
      <c r="D53" s="41"/>
      <c r="E53" s="40"/>
      <c r="F53" s="40"/>
      <c r="G53" s="41"/>
      <c r="H53" s="22"/>
      <c r="I53" s="23"/>
      <c r="J53" s="24"/>
    </row>
    <row r="54" spans="1:10" x14ac:dyDescent="0.25">
      <c r="A54" s="47" t="s">
        <v>79</v>
      </c>
      <c r="B54" s="41"/>
      <c r="C54" s="41"/>
      <c r="D54" s="41"/>
      <c r="E54" s="40"/>
      <c r="F54" s="40"/>
      <c r="G54" s="41"/>
      <c r="H54" s="22" t="s">
        <v>80</v>
      </c>
      <c r="I54" s="23"/>
      <c r="J54" s="24"/>
    </row>
    <row r="55" spans="1:10" x14ac:dyDescent="0.25">
      <c r="A55" s="15" t="s">
        <v>81</v>
      </c>
      <c r="B55" s="41"/>
      <c r="C55" s="41"/>
      <c r="D55" s="41">
        <v>71840323.709999993</v>
      </c>
      <c r="E55" s="41"/>
      <c r="F55" s="40"/>
      <c r="G55" s="41">
        <v>75609002.870000005</v>
      </c>
      <c r="H55" s="27" t="s">
        <v>82</v>
      </c>
      <c r="I55" s="41">
        <f>+D55</f>
        <v>71840323.709999993</v>
      </c>
      <c r="J55" s="57">
        <v>75609002.870000005</v>
      </c>
    </row>
    <row r="56" spans="1:10" x14ac:dyDescent="0.25">
      <c r="A56" s="15" t="s">
        <v>83</v>
      </c>
      <c r="B56" s="41"/>
      <c r="C56" s="41"/>
      <c r="D56" s="41"/>
      <c r="E56" s="41"/>
      <c r="F56" s="40"/>
      <c r="G56" s="41"/>
      <c r="H56" s="27" t="s">
        <v>84</v>
      </c>
      <c r="I56" s="23"/>
      <c r="J56" s="24"/>
    </row>
    <row r="57" spans="1:10" x14ac:dyDescent="0.25">
      <c r="A57" s="15" t="s">
        <v>85</v>
      </c>
      <c r="B57" s="41"/>
      <c r="C57" s="41"/>
      <c r="D57" s="44">
        <v>75100</v>
      </c>
      <c r="E57" s="41"/>
      <c r="F57" s="40"/>
      <c r="G57" s="44">
        <v>75100</v>
      </c>
      <c r="H57" s="27" t="s">
        <v>85</v>
      </c>
      <c r="I57" s="44">
        <f>+D57</f>
        <v>75100</v>
      </c>
      <c r="J57" s="59">
        <v>75100</v>
      </c>
    </row>
    <row r="58" spans="1:10" ht="15.75" thickBot="1" x14ac:dyDescent="0.3">
      <c r="A58" s="60"/>
      <c r="B58" s="41"/>
      <c r="C58" s="41"/>
      <c r="D58" s="31">
        <f>SUM(D55:D57)</f>
        <v>71915423.709999993</v>
      </c>
      <c r="E58" s="41"/>
      <c r="F58" s="40"/>
      <c r="G58" s="31">
        <f>SUM(G55:G57)</f>
        <v>75684102.870000005</v>
      </c>
      <c r="H58" s="23"/>
      <c r="I58" s="31">
        <f>SUM(I55:I57)</f>
        <v>71915423.709999993</v>
      </c>
      <c r="J58" s="32">
        <f>SUM(J55:J57)</f>
        <v>75684102.870000005</v>
      </c>
    </row>
    <row r="59" spans="1:10" ht="16.5" thickTop="1" thickBot="1" x14ac:dyDescent="0.3">
      <c r="A59" s="60"/>
      <c r="B59" s="41"/>
      <c r="C59" s="41"/>
      <c r="D59" s="61"/>
      <c r="E59" s="41"/>
      <c r="F59" s="40"/>
      <c r="G59" s="61"/>
      <c r="H59" s="23"/>
      <c r="I59" s="61"/>
      <c r="J59" s="62"/>
    </row>
    <row r="60" spans="1:10" x14ac:dyDescent="0.25">
      <c r="A60" s="63" t="s">
        <v>86</v>
      </c>
      <c r="B60" s="64"/>
      <c r="C60" s="64"/>
      <c r="D60" s="64"/>
      <c r="E60" s="65"/>
      <c r="F60" s="66"/>
      <c r="G60" s="66"/>
      <c r="H60" s="67"/>
      <c r="I60" s="67"/>
      <c r="J60" s="68"/>
    </row>
    <row r="61" spans="1:10" x14ac:dyDescent="0.25">
      <c r="A61" s="69" t="s">
        <v>87</v>
      </c>
      <c r="B61" s="70"/>
      <c r="C61" s="70"/>
      <c r="D61" s="70"/>
      <c r="E61" s="70"/>
      <c r="F61" s="70"/>
      <c r="G61" s="70"/>
      <c r="H61" s="70"/>
      <c r="I61" s="70"/>
      <c r="J61" s="71"/>
    </row>
    <row r="62" spans="1:10" x14ac:dyDescent="0.25">
      <c r="A62" s="69" t="s">
        <v>88</v>
      </c>
      <c r="B62" s="70"/>
      <c r="C62" s="70"/>
      <c r="D62" s="70"/>
      <c r="E62" s="70"/>
      <c r="F62" s="70"/>
      <c r="G62" s="70"/>
      <c r="H62" s="70"/>
      <c r="I62" s="70"/>
      <c r="J62" s="71"/>
    </row>
    <row r="63" spans="1:10" ht="15.75" thickBot="1" x14ac:dyDescent="0.3">
      <c r="A63" s="72"/>
      <c r="B63" s="73"/>
      <c r="C63" s="73"/>
      <c r="D63" s="73"/>
      <c r="E63" s="74"/>
      <c r="F63" s="74"/>
      <c r="G63" s="74"/>
      <c r="H63" s="74"/>
      <c r="I63" s="74"/>
      <c r="J63" s="75"/>
    </row>
    <row r="64" spans="1:10" x14ac:dyDescent="0.25">
      <c r="A64" s="134" t="s">
        <v>89</v>
      </c>
      <c r="B64" s="135"/>
      <c r="C64" s="135"/>
      <c r="D64" s="135"/>
      <c r="E64" s="135"/>
      <c r="F64" s="135"/>
      <c r="G64" s="135"/>
      <c r="H64" s="133" t="s">
        <v>90</v>
      </c>
      <c r="I64" s="133"/>
      <c r="J64" s="136"/>
    </row>
    <row r="65" spans="1:10" x14ac:dyDescent="0.25">
      <c r="A65" s="132" t="s">
        <v>91</v>
      </c>
      <c r="B65" s="133"/>
      <c r="C65" s="133"/>
      <c r="D65" s="133"/>
      <c r="E65" s="133"/>
      <c r="F65" s="133"/>
      <c r="G65" s="133"/>
      <c r="H65" s="76"/>
      <c r="I65" s="21" t="s">
        <v>92</v>
      </c>
      <c r="J65" s="77" t="s">
        <v>92</v>
      </c>
    </row>
    <row r="66" spans="1:10" x14ac:dyDescent="0.25">
      <c r="A66" s="78"/>
      <c r="B66" s="23"/>
      <c r="C66" s="23"/>
      <c r="D66" s="23"/>
      <c r="E66" s="79"/>
      <c r="F66" s="23"/>
      <c r="G66" s="76"/>
      <c r="H66" s="23"/>
      <c r="I66" s="21" t="s">
        <v>7</v>
      </c>
      <c r="J66" s="77" t="s">
        <v>8</v>
      </c>
    </row>
    <row r="67" spans="1:10" x14ac:dyDescent="0.25">
      <c r="A67" s="78"/>
      <c r="B67" s="133" t="s">
        <v>5</v>
      </c>
      <c r="C67" s="133"/>
      <c r="D67" s="133"/>
      <c r="E67" s="133" t="s">
        <v>6</v>
      </c>
      <c r="F67" s="133"/>
      <c r="G67" s="133"/>
      <c r="H67" s="23"/>
      <c r="I67" s="80" t="s">
        <v>13</v>
      </c>
      <c r="J67" s="81" t="s">
        <v>14</v>
      </c>
    </row>
    <row r="68" spans="1:10" x14ac:dyDescent="0.25">
      <c r="A68" s="47" t="s">
        <v>93</v>
      </c>
      <c r="B68" s="26"/>
      <c r="C68" s="26" t="s">
        <v>9</v>
      </c>
      <c r="D68" s="26"/>
      <c r="E68" s="26"/>
      <c r="F68" s="26"/>
      <c r="G68" s="26"/>
      <c r="H68" s="27"/>
      <c r="I68" s="27"/>
      <c r="J68" s="82"/>
    </row>
    <row r="69" spans="1:10" x14ac:dyDescent="0.25">
      <c r="A69" s="15" t="s">
        <v>94</v>
      </c>
      <c r="B69" s="83"/>
      <c r="C69" s="83"/>
      <c r="D69" s="83">
        <f>8553001.49+2605.6</f>
        <v>8555607.0899999999</v>
      </c>
      <c r="E69" s="83"/>
      <c r="F69" s="83"/>
      <c r="G69" s="83">
        <v>5888404.3799999999</v>
      </c>
      <c r="H69" s="27" t="s">
        <v>95</v>
      </c>
      <c r="I69" s="41">
        <f>+D94</f>
        <v>1819237.2000000048</v>
      </c>
      <c r="J69" s="57">
        <v>134853.00999999885</v>
      </c>
    </row>
    <row r="70" spans="1:10" x14ac:dyDescent="0.25">
      <c r="A70" s="15" t="s">
        <v>96</v>
      </c>
      <c r="B70" s="83"/>
      <c r="C70" s="83"/>
      <c r="D70" s="83">
        <v>1087082.8899999999</v>
      </c>
      <c r="E70" s="83"/>
      <c r="F70" s="83"/>
      <c r="G70" s="83">
        <v>990996.68</v>
      </c>
      <c r="H70" s="30" t="str">
        <f>IF(K72&gt;=0," Yπόλοιπο αποτελεσμάτων (πλεονασμάτων)","Yπόλοιπο αποτελεσμάτων (ελλειμμάτων)")</f>
        <v xml:space="preserve"> Yπόλοιπο αποτελεσμάτων (πλεονασμάτων)</v>
      </c>
      <c r="I70" s="23">
        <f>+J74</f>
        <v>1189505.6699999995</v>
      </c>
      <c r="J70" s="24">
        <v>1159141.3800000006</v>
      </c>
    </row>
    <row r="71" spans="1:10" x14ac:dyDescent="0.25">
      <c r="A71" s="15" t="s">
        <v>97</v>
      </c>
      <c r="B71" s="83"/>
      <c r="C71" s="83"/>
      <c r="D71" s="84">
        <v>9643455.0800000001</v>
      </c>
      <c r="E71" s="83"/>
      <c r="F71" s="83"/>
      <c r="G71" s="84">
        <v>11394414.279999999</v>
      </c>
      <c r="H71" s="30" t="s">
        <v>98</v>
      </c>
      <c r="I71" s="30"/>
      <c r="J71" s="85"/>
    </row>
    <row r="72" spans="1:10" x14ac:dyDescent="0.25">
      <c r="A72" s="20" t="s">
        <v>99</v>
      </c>
      <c r="B72" s="83"/>
      <c r="C72" s="83"/>
      <c r="D72" s="83">
        <f>SUM(D69:D71)</f>
        <v>19286145.060000002</v>
      </c>
      <c r="E72" s="83"/>
      <c r="F72" s="83"/>
      <c r="G72" s="83">
        <f>SUM(G69:G71)</f>
        <v>18273815.34</v>
      </c>
      <c r="H72" s="9"/>
      <c r="I72" s="30"/>
      <c r="J72" s="85"/>
    </row>
    <row r="73" spans="1:10" x14ac:dyDescent="0.25">
      <c r="A73" s="7" t="s">
        <v>129</v>
      </c>
      <c r="B73" s="83"/>
      <c r="C73" s="83"/>
      <c r="D73" s="84">
        <f>+'[1]ΦΥΛΛΟ ΜΕΡΙΣΜΟΥ'!C56</f>
        <v>24421018.613999996</v>
      </c>
      <c r="E73" s="83"/>
      <c r="F73" s="83"/>
      <c r="G73" s="84">
        <v>22790764.460000001</v>
      </c>
      <c r="H73" s="86"/>
      <c r="I73" s="30">
        <v>4064.63</v>
      </c>
      <c r="J73" s="85">
        <v>104488.72</v>
      </c>
    </row>
    <row r="74" spans="1:10" ht="15.75" thickBot="1" x14ac:dyDescent="0.3">
      <c r="A74" s="87" t="s">
        <v>100</v>
      </c>
      <c r="B74" s="83"/>
      <c r="C74" s="83"/>
      <c r="D74" s="88">
        <f>+D72-D73</f>
        <v>-5134873.553999994</v>
      </c>
      <c r="E74" s="83"/>
      <c r="F74" s="83"/>
      <c r="G74" s="88">
        <f>+G72-G73</f>
        <v>-4516949.120000001</v>
      </c>
      <c r="H74" s="89" t="str">
        <f>IF(K82&gt;=0,"Πλεόνασμα προς διάθεση","Έλλειμμα εις νέο")</f>
        <v>Πλεόνασμα προς διάθεση</v>
      </c>
      <c r="I74" s="37">
        <f>+I69+I70-I73</f>
        <v>3004678.2400000044</v>
      </c>
      <c r="J74" s="38">
        <f>+J69+J70-J73</f>
        <v>1189505.6699999995</v>
      </c>
    </row>
    <row r="75" spans="1:10" ht="15.75" thickTop="1" x14ac:dyDescent="0.25">
      <c r="A75" s="7" t="s">
        <v>130</v>
      </c>
      <c r="B75" s="83"/>
      <c r="C75" s="83"/>
      <c r="D75" s="84">
        <f>7994201.73+107376.97</f>
        <v>8101578.7000000002</v>
      </c>
      <c r="E75" s="83"/>
      <c r="F75" s="83"/>
      <c r="G75" s="84">
        <v>8812978.75</v>
      </c>
      <c r="H75" s="90"/>
      <c r="I75" s="9"/>
      <c r="J75" s="14"/>
    </row>
    <row r="76" spans="1:10" x14ac:dyDescent="0.25">
      <c r="A76" s="91" t="s">
        <v>99</v>
      </c>
      <c r="B76" s="83"/>
      <c r="C76" s="83"/>
      <c r="D76" s="88">
        <f>+D74+D75</f>
        <v>2966705.1460000062</v>
      </c>
      <c r="E76" s="83"/>
      <c r="F76" s="83"/>
      <c r="G76" s="88">
        <f>+G74+G75</f>
        <v>4296029.629999999</v>
      </c>
      <c r="H76" s="90"/>
      <c r="I76" s="9"/>
      <c r="J76" s="14"/>
    </row>
    <row r="77" spans="1:10" x14ac:dyDescent="0.25">
      <c r="A77" s="7" t="s">
        <v>131</v>
      </c>
      <c r="B77" s="83"/>
      <c r="C77" s="83">
        <f>+'[1]ΦΥΛΛΟ ΜΕΡΙΣΜΟΥ'!D53</f>
        <v>4770234.9060000004</v>
      </c>
      <c r="D77" s="46"/>
      <c r="E77" s="83"/>
      <c r="F77" s="83">
        <v>5812298.7699999996</v>
      </c>
      <c r="G77" s="46"/>
      <c r="H77" s="90"/>
      <c r="I77" s="9"/>
      <c r="J77" s="14"/>
    </row>
    <row r="78" spans="1:10" x14ac:dyDescent="0.25">
      <c r="A78" s="7" t="s">
        <v>101</v>
      </c>
      <c r="B78" s="83"/>
      <c r="C78" s="84">
        <f>+'[1]ΦΥΛΛΟ ΜΕΡΙΣΜΟΥ'!E53</f>
        <v>33720.36</v>
      </c>
      <c r="D78" s="44">
        <f>SUM(C77:C78)</f>
        <v>4803955.2660000008</v>
      </c>
      <c r="E78" s="83"/>
      <c r="F78" s="84">
        <v>34690.65</v>
      </c>
      <c r="G78" s="44">
        <f>SUM(F77:F78)</f>
        <v>5846989.4199999999</v>
      </c>
      <c r="H78" s="90"/>
      <c r="I78" s="9"/>
      <c r="J78" s="14"/>
    </row>
    <row r="79" spans="1:10" x14ac:dyDescent="0.25">
      <c r="A79" s="87" t="s">
        <v>102</v>
      </c>
      <c r="B79" s="83"/>
      <c r="C79" s="83"/>
      <c r="D79" s="61">
        <f>+D76-D78</f>
        <v>-1837250.1199999945</v>
      </c>
      <c r="E79" s="83"/>
      <c r="F79" s="83"/>
      <c r="G79" s="61">
        <f>+G76-G78</f>
        <v>-1550959.790000001</v>
      </c>
      <c r="H79" s="90"/>
      <c r="I79" s="9"/>
      <c r="J79" s="14"/>
    </row>
    <row r="80" spans="1:10" x14ac:dyDescent="0.25">
      <c r="A80" s="91" t="s">
        <v>132</v>
      </c>
      <c r="B80" s="83"/>
      <c r="C80" s="83">
        <v>235829.74</v>
      </c>
      <c r="D80" s="83"/>
      <c r="E80" s="83"/>
      <c r="F80" s="83">
        <v>282168.21999999997</v>
      </c>
      <c r="G80" s="83"/>
      <c r="H80" s="90"/>
      <c r="I80" s="9"/>
      <c r="J80" s="14"/>
    </row>
    <row r="81" spans="1:10" x14ac:dyDescent="0.25">
      <c r="A81" s="7" t="s">
        <v>133</v>
      </c>
      <c r="B81" s="84">
        <v>173013.8</v>
      </c>
      <c r="C81" s="84">
        <f>+B81</f>
        <v>173013.8</v>
      </c>
      <c r="D81" s="84">
        <f>+C80-C81</f>
        <v>62815.94</v>
      </c>
      <c r="E81" s="84">
        <v>160086.85999999999</v>
      </c>
      <c r="F81" s="84">
        <v>160086.85999999999</v>
      </c>
      <c r="G81" s="84">
        <f>+F80-F81</f>
        <v>122081.35999999999</v>
      </c>
      <c r="H81" s="90"/>
      <c r="I81" s="9"/>
      <c r="J81" s="14"/>
    </row>
    <row r="82" spans="1:10" x14ac:dyDescent="0.25">
      <c r="A82" s="12" t="s">
        <v>103</v>
      </c>
      <c r="B82" s="83"/>
      <c r="C82" s="83"/>
      <c r="D82" s="88">
        <f>+D79+D81</f>
        <v>-1774434.1799999946</v>
      </c>
      <c r="E82" s="83"/>
      <c r="F82" s="83"/>
      <c r="G82" s="88">
        <f>+G79+G81</f>
        <v>-1428878.4300000011</v>
      </c>
      <c r="H82" s="90"/>
      <c r="I82" s="9"/>
      <c r="J82" s="14"/>
    </row>
    <row r="83" spans="1:10" x14ac:dyDescent="0.25">
      <c r="A83" s="91" t="s">
        <v>104</v>
      </c>
      <c r="B83" s="83"/>
      <c r="C83" s="83"/>
      <c r="D83" s="83"/>
      <c r="E83" s="83"/>
      <c r="F83" s="83"/>
      <c r="G83" s="83"/>
      <c r="H83" s="9"/>
      <c r="I83" s="9"/>
      <c r="J83" s="14"/>
    </row>
    <row r="84" spans="1:10" x14ac:dyDescent="0.25">
      <c r="A84" s="7" t="s">
        <v>105</v>
      </c>
      <c r="B84" s="46"/>
      <c r="C84" s="83">
        <v>3031956.57</v>
      </c>
      <c r="D84" s="83"/>
      <c r="E84" s="46"/>
      <c r="F84" s="83">
        <v>2026186.02</v>
      </c>
      <c r="G84" s="83"/>
      <c r="H84" s="9"/>
      <c r="I84" s="9"/>
      <c r="J84" s="14"/>
    </row>
    <row r="85" spans="1:10" x14ac:dyDescent="0.25">
      <c r="A85" s="7" t="s">
        <v>106</v>
      </c>
      <c r="B85" s="46"/>
      <c r="C85" s="84">
        <f>6841.16+132757.39+105882.51+129429.83+19253.42+89101.71+743857.98+441397.93+25233.44</f>
        <v>1693755.3699999999</v>
      </c>
      <c r="D85" s="83"/>
      <c r="E85" s="46"/>
      <c r="F85" s="84">
        <v>808917.5</v>
      </c>
      <c r="G85" s="83"/>
      <c r="H85" s="9"/>
      <c r="I85" s="9"/>
      <c r="J85" s="14"/>
    </row>
    <row r="86" spans="1:10" x14ac:dyDescent="0.25">
      <c r="A86" s="92"/>
      <c r="B86" s="46"/>
      <c r="C86" s="83">
        <f>SUM(C84:C85)</f>
        <v>4725711.9399999995</v>
      </c>
      <c r="D86" s="46"/>
      <c r="E86" s="46"/>
      <c r="F86" s="83">
        <f>SUM(F84:F85)</f>
        <v>2835103.52</v>
      </c>
      <c r="G86" s="83"/>
      <c r="H86" s="9"/>
      <c r="I86" s="9"/>
      <c r="J86" s="14"/>
    </row>
    <row r="87" spans="1:10" x14ac:dyDescent="0.25">
      <c r="A87" s="91" t="s">
        <v>107</v>
      </c>
      <c r="B87" s="83"/>
      <c r="C87" s="83"/>
      <c r="D87" s="83"/>
      <c r="E87" s="83"/>
      <c r="F87" s="83"/>
      <c r="G87" s="83"/>
      <c r="H87" s="9"/>
      <c r="I87" s="9"/>
      <c r="J87" s="14"/>
    </row>
    <row r="88" spans="1:10" x14ac:dyDescent="0.25">
      <c r="A88" s="7" t="s">
        <v>108</v>
      </c>
      <c r="B88" s="83">
        <v>232200</v>
      </c>
      <c r="C88" s="83"/>
      <c r="D88" s="83"/>
      <c r="E88" s="83">
        <v>0</v>
      </c>
      <c r="F88" s="83"/>
      <c r="G88" s="83"/>
      <c r="H88" s="9"/>
      <c r="I88" s="9"/>
      <c r="J88" s="14"/>
    </row>
    <row r="89" spans="1:10" x14ac:dyDescent="0.25">
      <c r="A89" s="7" t="s">
        <v>109</v>
      </c>
      <c r="B89" s="83">
        <f>180847.29+2658.3+16334.97</f>
        <v>199840.56</v>
      </c>
      <c r="C89" s="83"/>
      <c r="D89" s="83"/>
      <c r="E89" s="83">
        <v>71372.08</v>
      </c>
      <c r="F89" s="83"/>
      <c r="G89" s="83"/>
      <c r="H89" s="9"/>
      <c r="I89" s="9"/>
      <c r="J89" s="14"/>
    </row>
    <row r="90" spans="1:10" x14ac:dyDescent="0.25">
      <c r="A90" s="7" t="s">
        <v>110</v>
      </c>
      <c r="B90" s="84">
        <v>700000</v>
      </c>
      <c r="C90" s="84">
        <f>SUM(B88:B90)</f>
        <v>1132040.56</v>
      </c>
      <c r="D90" s="84">
        <f>+C86-C90</f>
        <v>3593671.3799999994</v>
      </c>
      <c r="E90" s="84">
        <v>1200000</v>
      </c>
      <c r="F90" s="84">
        <f>SUM(E89:E90)</f>
        <v>1271372.08</v>
      </c>
      <c r="G90" s="84">
        <f>+F86-F90</f>
        <v>1563731.44</v>
      </c>
      <c r="H90" s="9"/>
      <c r="I90" s="9"/>
      <c r="J90" s="14"/>
    </row>
    <row r="91" spans="1:10" x14ac:dyDescent="0.25">
      <c r="A91" s="91" t="s">
        <v>111</v>
      </c>
      <c r="B91" s="83"/>
      <c r="C91" s="83"/>
      <c r="D91" s="88"/>
      <c r="E91" s="83"/>
      <c r="F91" s="83"/>
      <c r="G91" s="88"/>
      <c r="H91" s="9"/>
      <c r="I91" s="9"/>
      <c r="J91" s="14"/>
    </row>
    <row r="92" spans="1:10" x14ac:dyDescent="0.25">
      <c r="A92" s="91" t="s">
        <v>134</v>
      </c>
      <c r="B92" s="46"/>
      <c r="C92" s="83">
        <v>4829917.42</v>
      </c>
      <c r="D92" s="83"/>
      <c r="E92" s="46"/>
      <c r="F92" s="83">
        <v>3484001.27</v>
      </c>
      <c r="G92" s="83"/>
      <c r="H92" s="9"/>
      <c r="I92" s="9"/>
      <c r="J92" s="14"/>
    </row>
    <row r="93" spans="1:10" x14ac:dyDescent="0.25">
      <c r="A93" s="7" t="s">
        <v>135</v>
      </c>
      <c r="B93" s="46"/>
      <c r="C93" s="84">
        <f>+C92</f>
        <v>4829917.42</v>
      </c>
      <c r="D93" s="84"/>
      <c r="E93" s="46"/>
      <c r="F93" s="84">
        <v>3484001.27</v>
      </c>
      <c r="G93" s="84"/>
      <c r="H93" s="9"/>
      <c r="I93" s="9"/>
      <c r="J93" s="14"/>
    </row>
    <row r="94" spans="1:10" ht="15.75" thickBot="1" x14ac:dyDescent="0.3">
      <c r="A94" s="12" t="s">
        <v>112</v>
      </c>
      <c r="B94" s="83"/>
      <c r="C94" s="83"/>
      <c r="D94" s="93">
        <f>+D82+D90</f>
        <v>1819237.2000000048</v>
      </c>
      <c r="E94" s="83"/>
      <c r="F94" s="83"/>
      <c r="G94" s="93">
        <f>+G82+G90</f>
        <v>134853.00999999885</v>
      </c>
      <c r="H94" s="9"/>
      <c r="I94" s="9"/>
      <c r="J94" s="14"/>
    </row>
    <row r="95" spans="1:10" ht="16.5" thickTop="1" thickBot="1" x14ac:dyDescent="0.3">
      <c r="A95" s="94"/>
      <c r="B95" s="95"/>
      <c r="C95" s="95"/>
      <c r="D95" s="95" t="s">
        <v>113</v>
      </c>
      <c r="E95" s="95"/>
      <c r="F95" s="95"/>
      <c r="G95" s="96"/>
      <c r="H95" s="95"/>
      <c r="I95" s="95"/>
      <c r="J95" s="97"/>
    </row>
    <row r="96" spans="1:10" x14ac:dyDescent="0.25">
      <c r="A96" s="92"/>
      <c r="B96" s="9"/>
      <c r="C96" s="9"/>
      <c r="D96" s="9"/>
      <c r="E96" s="52"/>
      <c r="F96" s="9"/>
      <c r="G96" s="9"/>
      <c r="H96" s="98"/>
      <c r="I96" s="98"/>
      <c r="J96" s="99"/>
    </row>
    <row r="97" spans="1:10" x14ac:dyDescent="0.25">
      <c r="A97" s="100" t="s">
        <v>114</v>
      </c>
      <c r="B97" s="101"/>
      <c r="C97" s="101"/>
      <c r="D97" s="101"/>
      <c r="E97" s="101"/>
      <c r="F97" s="101"/>
      <c r="G97" s="101"/>
      <c r="H97" s="101"/>
      <c r="I97" s="101"/>
      <c r="J97" s="102"/>
    </row>
    <row r="98" spans="1:10" x14ac:dyDescent="0.25">
      <c r="A98" s="103"/>
      <c r="B98" s="104"/>
      <c r="C98" s="105"/>
      <c r="D98" s="53"/>
      <c r="E98" s="53"/>
      <c r="F98" s="106"/>
      <c r="G98" s="107"/>
      <c r="H98" s="106"/>
      <c r="I98" s="53"/>
      <c r="J98" s="108"/>
    </row>
    <row r="99" spans="1:10" x14ac:dyDescent="0.25">
      <c r="A99" s="109" t="s">
        <v>115</v>
      </c>
      <c r="B99" s="110"/>
      <c r="C99" s="126" t="s">
        <v>116</v>
      </c>
      <c r="D99" s="126"/>
      <c r="E99" s="110"/>
      <c r="F99" s="53"/>
      <c r="G99" s="53"/>
      <c r="H99" s="107" t="s">
        <v>117</v>
      </c>
      <c r="I99" s="126" t="s">
        <v>118</v>
      </c>
      <c r="J99" s="127"/>
    </row>
    <row r="100" spans="1:10" x14ac:dyDescent="0.25">
      <c r="A100" s="103"/>
      <c r="B100" s="110"/>
      <c r="C100" s="107"/>
      <c r="D100" s="107"/>
      <c r="E100" s="107"/>
      <c r="F100" s="106"/>
      <c r="G100" s="106"/>
      <c r="H100" s="107"/>
      <c r="I100" s="53"/>
      <c r="J100" s="108"/>
    </row>
    <row r="101" spans="1:10" x14ac:dyDescent="0.25">
      <c r="A101" s="103"/>
      <c r="B101" s="104"/>
      <c r="C101" s="107"/>
      <c r="D101" s="107"/>
      <c r="E101" s="111"/>
      <c r="F101" s="106"/>
      <c r="G101" s="106"/>
      <c r="H101" s="107"/>
      <c r="I101" s="53"/>
      <c r="J101" s="108"/>
    </row>
    <row r="102" spans="1:10" x14ac:dyDescent="0.25">
      <c r="A102" s="103"/>
      <c r="B102" s="104"/>
      <c r="C102" s="107"/>
      <c r="D102" s="107"/>
      <c r="E102" s="106"/>
      <c r="F102" s="106"/>
      <c r="G102" s="106"/>
      <c r="H102" s="107"/>
      <c r="I102" s="53"/>
      <c r="J102" s="108"/>
    </row>
    <row r="103" spans="1:10" x14ac:dyDescent="0.25">
      <c r="A103" s="103"/>
      <c r="B103" s="104"/>
      <c r="C103" s="107"/>
      <c r="D103" s="107"/>
      <c r="E103" s="106"/>
      <c r="F103" s="106"/>
      <c r="G103" s="106"/>
      <c r="H103" s="107"/>
      <c r="I103" s="53" t="s">
        <v>9</v>
      </c>
      <c r="J103" s="108"/>
    </row>
    <row r="104" spans="1:10" x14ac:dyDescent="0.25">
      <c r="A104" s="109" t="s">
        <v>119</v>
      </c>
      <c r="B104" s="110"/>
      <c r="C104" s="126" t="s">
        <v>120</v>
      </c>
      <c r="D104" s="126"/>
      <c r="E104" s="110"/>
      <c r="F104" s="53"/>
      <c r="G104" s="53"/>
      <c r="H104" s="107" t="s">
        <v>121</v>
      </c>
      <c r="I104" s="126" t="s">
        <v>122</v>
      </c>
      <c r="J104" s="127"/>
    </row>
    <row r="105" spans="1:10" x14ac:dyDescent="0.25">
      <c r="A105" s="109" t="s">
        <v>123</v>
      </c>
      <c r="B105" s="107"/>
      <c r="C105" s="126" t="s">
        <v>124</v>
      </c>
      <c r="D105" s="126"/>
      <c r="E105" s="106"/>
      <c r="F105" s="107"/>
      <c r="G105" s="107"/>
      <c r="H105" s="107" t="s">
        <v>125</v>
      </c>
      <c r="I105" s="126" t="s">
        <v>126</v>
      </c>
      <c r="J105" s="127"/>
    </row>
    <row r="106" spans="1:10" ht="15.75" thickBot="1" x14ac:dyDescent="0.3">
      <c r="A106" s="112"/>
      <c r="B106" s="113"/>
      <c r="C106" s="113"/>
      <c r="D106" s="114"/>
      <c r="E106" s="115"/>
      <c r="F106" s="113"/>
      <c r="G106" s="113"/>
      <c r="H106" s="116"/>
      <c r="I106" s="128" t="s">
        <v>127</v>
      </c>
      <c r="J106" s="129"/>
    </row>
    <row r="107" spans="1:10" x14ac:dyDescent="0.25">
      <c r="A107" s="51"/>
      <c r="B107" s="46"/>
      <c r="C107" s="46"/>
      <c r="D107" s="46"/>
      <c r="E107" s="52"/>
      <c r="F107" s="9"/>
      <c r="G107" s="9"/>
      <c r="H107" s="98"/>
      <c r="I107" s="98"/>
      <c r="J107" s="99"/>
    </row>
    <row r="108" spans="1:10" x14ac:dyDescent="0.25">
      <c r="A108" s="51"/>
      <c r="B108" s="46"/>
      <c r="C108" s="46"/>
      <c r="D108" s="46"/>
      <c r="E108" s="52"/>
      <c r="F108" s="9"/>
      <c r="G108" s="9"/>
      <c r="H108" s="98"/>
      <c r="I108" s="98"/>
      <c r="J108" s="99"/>
    </row>
    <row r="109" spans="1:10" x14ac:dyDescent="0.25">
      <c r="A109" s="51"/>
      <c r="B109" s="46"/>
      <c r="C109" s="46"/>
      <c r="D109" s="46"/>
      <c r="E109" s="52"/>
      <c r="F109" s="9"/>
      <c r="G109" s="9"/>
      <c r="H109" s="9"/>
      <c r="I109" s="9"/>
      <c r="J109" s="14"/>
    </row>
    <row r="110" spans="1:10" x14ac:dyDescent="0.25">
      <c r="A110" s="51"/>
      <c r="B110" s="46"/>
      <c r="C110" s="46"/>
      <c r="D110" s="46"/>
      <c r="E110" s="52"/>
      <c r="F110" s="9"/>
      <c r="G110" s="9"/>
      <c r="H110" s="9"/>
      <c r="I110" s="9"/>
      <c r="J110" s="14"/>
    </row>
    <row r="111" spans="1:10" x14ac:dyDescent="0.25">
      <c r="A111" s="51"/>
      <c r="B111" s="46"/>
      <c r="C111" s="46"/>
      <c r="D111" s="46"/>
      <c r="E111" s="52"/>
      <c r="F111" s="9"/>
      <c r="G111" s="9"/>
      <c r="H111" s="9"/>
      <c r="I111" s="9"/>
      <c r="J111" s="14"/>
    </row>
    <row r="112" spans="1:10" x14ac:dyDescent="0.25">
      <c r="A112" s="51"/>
      <c r="B112" s="46"/>
      <c r="C112" s="46"/>
      <c r="D112" s="46"/>
      <c r="E112" s="52"/>
      <c r="F112" s="9"/>
      <c r="G112" s="9"/>
      <c r="H112" s="9"/>
      <c r="I112" s="9"/>
      <c r="J112" s="14"/>
    </row>
    <row r="113" spans="1:10" x14ac:dyDescent="0.25">
      <c r="A113" s="51"/>
      <c r="B113" s="46"/>
      <c r="C113" s="46"/>
      <c r="D113" s="46"/>
      <c r="E113" s="52"/>
      <c r="F113" s="9"/>
      <c r="G113" s="9"/>
      <c r="H113" s="117"/>
      <c r="I113" s="117"/>
      <c r="J113" s="14"/>
    </row>
    <row r="114" spans="1:10" x14ac:dyDescent="0.25">
      <c r="A114" s="51"/>
      <c r="B114" s="46"/>
      <c r="C114" s="46"/>
      <c r="D114" s="46"/>
      <c r="E114" s="52"/>
      <c r="F114" s="9"/>
      <c r="G114" s="9"/>
      <c r="H114" s="117"/>
      <c r="I114" s="117"/>
      <c r="J114" s="14"/>
    </row>
    <row r="115" spans="1:10" x14ac:dyDescent="0.25">
      <c r="A115" s="51"/>
      <c r="B115" s="46"/>
      <c r="C115" s="46"/>
      <c r="D115" s="46"/>
      <c r="E115" s="52"/>
      <c r="F115" s="9"/>
      <c r="G115" s="9"/>
      <c r="H115" s="117"/>
      <c r="I115" s="117"/>
      <c r="J115" s="14"/>
    </row>
    <row r="116" spans="1:10" x14ac:dyDescent="0.25">
      <c r="A116" s="51"/>
      <c r="B116" s="46"/>
      <c r="C116" s="46"/>
      <c r="D116" s="46"/>
      <c r="E116" s="52"/>
      <c r="F116" s="9"/>
      <c r="G116" s="9"/>
      <c r="H116" s="117"/>
      <c r="I116" s="117"/>
      <c r="J116" s="14"/>
    </row>
    <row r="117" spans="1:10" x14ac:dyDescent="0.25">
      <c r="A117" s="51"/>
      <c r="B117" s="46"/>
      <c r="C117" s="46"/>
      <c r="D117" s="46"/>
      <c r="E117" s="52"/>
      <c r="F117" s="9"/>
      <c r="G117" s="9"/>
      <c r="H117" s="117"/>
      <c r="I117" s="117"/>
      <c r="J117" s="14"/>
    </row>
    <row r="118" spans="1:10" x14ac:dyDescent="0.25">
      <c r="A118" s="51"/>
      <c r="B118" s="46"/>
      <c r="C118" s="46"/>
      <c r="D118" s="46"/>
      <c r="E118" s="52"/>
      <c r="F118" s="9"/>
      <c r="G118" s="9"/>
      <c r="H118" s="117"/>
      <c r="I118" s="117"/>
      <c r="J118" s="14"/>
    </row>
    <row r="119" spans="1:10" x14ac:dyDescent="0.25">
      <c r="A119" s="51"/>
      <c r="B119" s="46"/>
      <c r="C119" s="46"/>
      <c r="D119" s="46"/>
      <c r="E119" s="52"/>
      <c r="F119" s="9"/>
      <c r="G119" s="9"/>
      <c r="H119" s="117"/>
      <c r="I119" s="117"/>
      <c r="J119" s="14"/>
    </row>
    <row r="120" spans="1:10" x14ac:dyDescent="0.25">
      <c r="A120" s="51"/>
      <c r="B120" s="46"/>
      <c r="C120" s="46"/>
      <c r="D120" s="46"/>
      <c r="E120" s="52"/>
      <c r="F120" s="9"/>
      <c r="G120" s="9"/>
      <c r="H120" s="117"/>
      <c r="I120" s="117"/>
      <c r="J120" s="14"/>
    </row>
    <row r="121" spans="1:10" x14ac:dyDescent="0.25">
      <c r="A121" s="51"/>
      <c r="B121" s="46"/>
      <c r="C121" s="46"/>
      <c r="D121" s="46"/>
      <c r="E121" s="52"/>
      <c r="F121" s="9"/>
      <c r="G121" s="9"/>
      <c r="H121" s="117"/>
      <c r="I121" s="117"/>
      <c r="J121" s="14"/>
    </row>
    <row r="122" spans="1:10" x14ac:dyDescent="0.25">
      <c r="A122" s="51"/>
      <c r="B122" s="46"/>
      <c r="C122" s="46"/>
      <c r="D122" s="46"/>
      <c r="E122" s="52"/>
      <c r="F122" s="9"/>
      <c r="G122" s="9"/>
      <c r="H122" s="9" t="s">
        <v>9</v>
      </c>
      <c r="I122" s="9"/>
      <c r="J122" s="14"/>
    </row>
    <row r="123" spans="1:10" x14ac:dyDescent="0.25">
      <c r="A123" s="51"/>
      <c r="B123" s="46"/>
      <c r="C123" s="46"/>
      <c r="D123" s="46"/>
      <c r="E123" s="52"/>
      <c r="F123" s="9"/>
      <c r="G123" s="9"/>
      <c r="H123" s="118" t="s">
        <v>9</v>
      </c>
      <c r="I123" s="118"/>
      <c r="J123" s="14"/>
    </row>
    <row r="124" spans="1:10" x14ac:dyDescent="0.25">
      <c r="A124" s="51"/>
      <c r="B124" s="46"/>
      <c r="C124" s="46"/>
      <c r="D124" s="46"/>
      <c r="E124" s="52"/>
      <c r="F124" s="9"/>
      <c r="G124" s="9"/>
      <c r="H124" s="118"/>
      <c r="I124" s="118"/>
      <c r="J124" s="14"/>
    </row>
    <row r="125" spans="1:10" x14ac:dyDescent="0.25">
      <c r="A125" s="51"/>
      <c r="B125" s="46"/>
      <c r="C125" s="46"/>
      <c r="D125" s="46"/>
      <c r="E125" s="52"/>
      <c r="F125" s="9"/>
      <c r="G125" s="9"/>
      <c r="H125" s="118"/>
      <c r="I125" s="118"/>
      <c r="J125" s="14"/>
    </row>
    <row r="126" spans="1:10" x14ac:dyDescent="0.25">
      <c r="A126" s="51"/>
      <c r="B126" s="46"/>
      <c r="C126" s="46"/>
      <c r="D126" s="46"/>
      <c r="E126" s="52"/>
      <c r="F126" s="9"/>
      <c r="G126" s="9"/>
      <c r="H126" s="118"/>
      <c r="I126" s="118"/>
      <c r="J126" s="14"/>
    </row>
    <row r="127" spans="1:10" x14ac:dyDescent="0.25">
      <c r="A127" s="51"/>
      <c r="B127" s="46"/>
      <c r="C127" s="46"/>
      <c r="D127" s="46"/>
      <c r="E127" s="52"/>
      <c r="F127" s="9"/>
      <c r="G127" s="9"/>
      <c r="H127" s="118"/>
      <c r="I127" s="118"/>
      <c r="J127" s="14"/>
    </row>
    <row r="128" spans="1:10" x14ac:dyDescent="0.25">
      <c r="A128" s="51"/>
      <c r="B128" s="46"/>
      <c r="C128" s="46"/>
      <c r="D128" s="46"/>
      <c r="E128" s="52"/>
      <c r="F128" s="9"/>
      <c r="G128" s="9"/>
      <c r="H128" s="118"/>
      <c r="I128" s="118"/>
      <c r="J128" s="14"/>
    </row>
    <row r="129" spans="1:10" x14ac:dyDescent="0.25">
      <c r="A129" s="51"/>
      <c r="B129" s="46"/>
      <c r="C129" s="46"/>
      <c r="D129" s="46"/>
      <c r="E129" s="52"/>
      <c r="F129" s="9"/>
      <c r="G129" s="9"/>
      <c r="H129" s="118"/>
      <c r="I129" s="118"/>
      <c r="J129" s="14"/>
    </row>
    <row r="130" spans="1:10" x14ac:dyDescent="0.25">
      <c r="A130" s="51"/>
      <c r="B130" s="46"/>
      <c r="C130" s="46"/>
      <c r="D130" s="46"/>
      <c r="E130" s="52"/>
      <c r="F130" s="9"/>
      <c r="G130" s="9"/>
      <c r="H130" s="130"/>
      <c r="I130" s="130"/>
      <c r="J130" s="131"/>
    </row>
    <row r="131" spans="1:10" x14ac:dyDescent="0.25">
      <c r="A131" s="51"/>
      <c r="B131" s="46"/>
      <c r="C131" s="46"/>
      <c r="D131" s="46"/>
      <c r="E131" s="52"/>
      <c r="F131" s="9"/>
      <c r="G131" s="9"/>
      <c r="H131" s="119"/>
      <c r="I131" s="119"/>
      <c r="J131" s="120"/>
    </row>
    <row r="132" spans="1:10" ht="94.5" customHeight="1" x14ac:dyDescent="0.25">
      <c r="A132" s="51"/>
      <c r="B132" s="46"/>
      <c r="C132" s="46"/>
      <c r="D132" s="46"/>
      <c r="E132" s="52"/>
      <c r="F132" s="9"/>
      <c r="G132" s="9"/>
      <c r="H132" s="119"/>
      <c r="I132" s="119"/>
      <c r="J132" s="120"/>
    </row>
    <row r="133" spans="1:10" x14ac:dyDescent="0.25">
      <c r="A133" s="51"/>
      <c r="B133" s="46"/>
      <c r="C133" s="46"/>
      <c r="D133" s="46"/>
      <c r="E133" s="52"/>
      <c r="F133" s="9"/>
      <c r="G133" s="9"/>
      <c r="H133" s="119"/>
      <c r="I133" s="119"/>
      <c r="J133" s="120"/>
    </row>
    <row r="134" spans="1:10" x14ac:dyDescent="0.25">
      <c r="A134" s="51"/>
      <c r="B134" s="46"/>
      <c r="C134" s="46"/>
      <c r="D134" s="46"/>
      <c r="E134" s="52"/>
      <c r="F134" s="9"/>
      <c r="G134" s="9"/>
      <c r="H134" s="119"/>
      <c r="I134" s="119"/>
      <c r="J134" s="120"/>
    </row>
    <row r="135" spans="1:10" x14ac:dyDescent="0.25">
      <c r="A135" s="51"/>
      <c r="B135" s="46"/>
      <c r="C135" s="46"/>
      <c r="D135" s="46"/>
      <c r="E135" s="52"/>
      <c r="F135" s="9"/>
      <c r="G135" s="9"/>
      <c r="H135" s="119"/>
      <c r="I135" s="119"/>
      <c r="J135" s="120"/>
    </row>
    <row r="136" spans="1:10" x14ac:dyDescent="0.25">
      <c r="A136" s="51"/>
      <c r="B136" s="46"/>
      <c r="C136" s="46"/>
      <c r="D136" s="46"/>
      <c r="E136" s="52"/>
      <c r="F136" s="9"/>
      <c r="G136" s="9"/>
      <c r="H136" s="119"/>
      <c r="I136" s="119"/>
      <c r="J136" s="120"/>
    </row>
    <row r="137" spans="1:10" x14ac:dyDescent="0.25">
      <c r="A137" s="51"/>
      <c r="B137" s="46"/>
      <c r="C137" s="46"/>
      <c r="D137" s="46"/>
      <c r="E137" s="52"/>
      <c r="F137" s="9"/>
      <c r="G137" s="9"/>
      <c r="H137" s="119"/>
      <c r="I137" s="119"/>
      <c r="J137" s="120"/>
    </row>
    <row r="138" spans="1:10" x14ac:dyDescent="0.25">
      <c r="A138" s="51"/>
      <c r="B138" s="46"/>
      <c r="C138" s="46"/>
      <c r="D138" s="46"/>
      <c r="E138" s="52"/>
      <c r="F138" s="9"/>
      <c r="G138" s="9"/>
      <c r="H138" s="9"/>
      <c r="I138" s="9"/>
      <c r="J138" s="14"/>
    </row>
    <row r="139" spans="1:10" ht="15.75" thickBot="1" x14ac:dyDescent="0.3">
      <c r="A139" s="121"/>
      <c r="B139" s="122"/>
      <c r="C139" s="122"/>
      <c r="D139" s="122"/>
      <c r="E139" s="123"/>
      <c r="F139" s="124"/>
      <c r="G139" s="124"/>
      <c r="H139" s="124"/>
      <c r="I139" s="124"/>
      <c r="J139" s="125"/>
    </row>
    <row r="140" spans="1:10" ht="15.75" thickTop="1" x14ac:dyDescent="0.25"/>
  </sheetData>
  <mergeCells count="18">
    <mergeCell ref="A64:G64"/>
    <mergeCell ref="H64:J64"/>
    <mergeCell ref="A1:J1"/>
    <mergeCell ref="A2:J2"/>
    <mergeCell ref="A3:J3"/>
    <mergeCell ref="B5:D5"/>
    <mergeCell ref="E5:G5"/>
    <mergeCell ref="C105:D105"/>
    <mergeCell ref="I105:J105"/>
    <mergeCell ref="I106:J106"/>
    <mergeCell ref="H130:J130"/>
    <mergeCell ref="A65:G65"/>
    <mergeCell ref="B67:D67"/>
    <mergeCell ref="E67:G67"/>
    <mergeCell ref="C99:D99"/>
    <mergeCell ref="I99:J99"/>
    <mergeCell ref="C104:D104"/>
    <mergeCell ref="I104:J10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ΙΣΟΛΟΓΙΣΜΟΣ</vt:lpstr>
      <vt:lpstr>Φύλλο2</vt:lpstr>
      <vt:lpstr>Φύλλο3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Giannis</dc:creator>
  <cp:lastModifiedBy>Xristos Bes</cp:lastModifiedBy>
  <dcterms:created xsi:type="dcterms:W3CDTF">2016-11-01T07:43:41Z</dcterms:created>
  <dcterms:modified xsi:type="dcterms:W3CDTF">2016-11-01T09:45:35Z</dcterms:modified>
</cp:coreProperties>
</file>