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360" windowWidth="19320" windowHeight="6420" tabRatio="651" firstSheet="3" activeTab="8"/>
  </bookViews>
  <sheets>
    <sheet name="ΠΙΝ1_ΑΔΙΑΘ.ΥΠΟΛΟΙΠΑ" sheetId="1" r:id="rId1"/>
    <sheet name="100_ΕΡΓΑ_ΠΡΟΣ_ΑΠΟΠΛΗΡΩΜΗ" sheetId="2" r:id="rId2"/>
    <sheet name="ΠΙΝ 2 ΣΑΕΠ_067 &amp; 0672" sheetId="3" r:id="rId3"/>
    <sheet name="ΠΙΝ 3 ΣΑΕΠ 0678 &amp; ΣΑΝΑ 0288" sheetId="4" r:id="rId4"/>
    <sheet name="ΠΙΝ 4 ΥΠΟΛΟΓΟΣ ΠΤΑ" sheetId="6" r:id="rId5"/>
    <sheet name="ΠΙΝ 5 ΧΡΗΜΑΤΟΔΟΤΗΣΗ ΤΡΙΤΟΥΣ" sheetId="7" r:id="rId6"/>
    <sheet name="ΣΥΓΚΕΝΤΡΩΤΙΚΟΣ" sheetId="14" r:id="rId7"/>
    <sheet name="ΣΥΓΚΕΝΤΡΩΤΙΚΟΣ (2)" sheetId="16" r:id="rId8"/>
    <sheet name="ΣΥΓΚΕΝΤΡΩΤΙΚΟΣ (3)" sheetId="18" r:id="rId9"/>
  </sheets>
  <definedNames>
    <definedName name="_xlnm._FilterDatabase" localSheetId="1" hidden="1">'100_ΕΡΓΑ_ΠΡΟΣ_ΑΠΟΠΛΗΡΩΜΗ'!$A$3:$U$24</definedName>
    <definedName name="_xlnm._FilterDatabase" localSheetId="2" hidden="1">'ΠΙΝ 2 ΣΑΕΠ_067 &amp; 0672'!$A$4:$U$99</definedName>
    <definedName name="_xlnm._FilterDatabase" localSheetId="3" hidden="1">'ΠΙΝ 3 ΣΑΕΠ 0678 &amp; ΣΑΝΑ 0288'!$A$4:$U$4</definedName>
    <definedName name="_xlnm._FilterDatabase" localSheetId="4" hidden="1">'ΠΙΝ 4 ΥΠΟΛΟΓΟΣ ΠΤΑ'!$A$4:$U$57</definedName>
    <definedName name="_xlnm._FilterDatabase" localSheetId="5" hidden="1">'ΠΙΝ 5 ΧΡΗΜΑΤΟΔΟΤΗΣΗ ΤΡΙΤΟΥΣ'!$A$3:$T$17</definedName>
    <definedName name="_xlnm._FilterDatabase" localSheetId="0" hidden="1">ΠΙΝ1_ΑΔΙΑΘ.ΥΠΟΛΟΙΠΑ!$A$4:$U$145</definedName>
    <definedName name="_xlnm.Print_Area" localSheetId="1">'100_ΕΡΓΑ_ΠΡΟΣ_ΑΠΟΠΛΗΡΩΜΗ'!$A$1:$U$24</definedName>
    <definedName name="_xlnm.Print_Area" localSheetId="2">'ΠΙΝ 2 ΣΑΕΠ_067 &amp; 0672'!$A$1:$U$98</definedName>
    <definedName name="_xlnm.Print_Area" localSheetId="3">'ΠΙΝ 3 ΣΑΕΠ 0678 &amp; ΣΑΝΑ 0288'!$A$1:$U$9</definedName>
    <definedName name="_xlnm.Print_Area" localSheetId="4">'ΠΙΝ 4 ΥΠΟΛΟΓΟΣ ΠΤΑ'!$A$1:$U$58</definedName>
    <definedName name="_xlnm.Print_Area" localSheetId="5">'ΠΙΝ 5 ΧΡΗΜΑΤΟΔΟΤΗΣΗ ΤΡΙΤΟΥΣ'!$A$1:$T$17</definedName>
    <definedName name="_xlnm.Print_Area" localSheetId="0">ΠΙΝ1_ΑΔΙΑΘ.ΥΠΟΛΟΙΠΑ!$A$1:$U$139</definedName>
    <definedName name="_xlnm.Print_Titles" localSheetId="1">'100_ΕΡΓΑ_ΠΡΟΣ_ΑΠΟΠΛΗΡΩΜΗ'!$3:$4</definedName>
    <definedName name="_xlnm.Print_Titles" localSheetId="2">'ΠΙΝ 2 ΣΑΕΠ_067 &amp; 0672'!$4:$5</definedName>
    <definedName name="_xlnm.Print_Titles" localSheetId="4">'ΠΙΝ 4 ΥΠΟΛΟΓΟΣ ΠΤΑ'!$4:$5</definedName>
    <definedName name="_xlnm.Print_Titles" localSheetId="5">'ΠΙΝ 5 ΧΡΗΜΑΤΟΔΟΤΗΣΗ ΤΡΙΤΟΥΣ'!$3:$4</definedName>
    <definedName name="_xlnm.Print_Titles" localSheetId="0">ΠΙΝ1_ΑΔΙΑΘ.ΥΠΟΛΟΙΠΑ!$4:$5</definedName>
  </definedNames>
  <calcPr calcId="125725"/>
</workbook>
</file>

<file path=xl/calcChain.xml><?xml version="1.0" encoding="utf-8"?>
<calcChain xmlns="http://schemas.openxmlformats.org/spreadsheetml/2006/main">
  <c r="F10" i="18"/>
  <c r="R9" i="16"/>
  <c r="R8"/>
  <c r="R56" i="6"/>
  <c r="F98" i="3"/>
  <c r="G98"/>
  <c r="H98"/>
  <c r="I98"/>
  <c r="J98"/>
  <c r="K98"/>
  <c r="L98"/>
  <c r="M98"/>
  <c r="N98"/>
  <c r="O98"/>
  <c r="P98"/>
  <c r="Q98"/>
  <c r="R98"/>
  <c r="S98"/>
  <c r="T98"/>
  <c r="E98"/>
  <c r="R55" i="6"/>
  <c r="P55"/>
  <c r="L55"/>
  <c r="N55" s="1"/>
  <c r="H55"/>
  <c r="Q56"/>
  <c r="M56"/>
  <c r="O56" s="1"/>
  <c r="I56"/>
  <c r="R22" i="1"/>
  <c r="R21"/>
  <c r="R20"/>
  <c r="Q19"/>
  <c r="R19" s="1"/>
  <c r="M19"/>
  <c r="O19" s="1"/>
  <c r="I19"/>
  <c r="Q20"/>
  <c r="M20"/>
  <c r="O20" s="1"/>
  <c r="I20"/>
  <c r="Q21"/>
  <c r="M21"/>
  <c r="O21" s="1"/>
  <c r="I21"/>
  <c r="Q22"/>
  <c r="M22"/>
  <c r="O22" s="1"/>
  <c r="I22"/>
  <c r="S139"/>
  <c r="Q139"/>
  <c r="P139"/>
  <c r="O139"/>
  <c r="N139"/>
  <c r="M139"/>
  <c r="L139"/>
  <c r="K139"/>
  <c r="J139"/>
  <c r="H139"/>
  <c r="G139"/>
  <c r="F139"/>
  <c r="E139"/>
  <c r="O137"/>
  <c r="P137" s="1"/>
  <c r="Q137" s="1"/>
  <c r="R137" s="1"/>
  <c r="M137"/>
  <c r="I137"/>
  <c r="E63"/>
  <c r="Q51" i="6"/>
  <c r="R51" s="1"/>
  <c r="M51"/>
  <c r="O51" s="1"/>
  <c r="I51"/>
  <c r="Q87" i="3"/>
  <c r="R87" s="1"/>
  <c r="M87"/>
  <c r="O87" s="1"/>
  <c r="I87"/>
  <c r="Q88"/>
  <c r="R88" s="1"/>
  <c r="M88"/>
  <c r="O88" s="1"/>
  <c r="I88"/>
  <c r="Q74"/>
  <c r="R74" s="1"/>
  <c r="M74"/>
  <c r="O74" s="1"/>
  <c r="I74"/>
  <c r="P15" i="7"/>
  <c r="Q15" s="1"/>
  <c r="L15"/>
  <c r="N15" s="1"/>
  <c r="H15"/>
  <c r="P14"/>
  <c r="Q14" s="1"/>
  <c r="L14"/>
  <c r="N14" s="1"/>
  <c r="H14"/>
  <c r="M136" i="1"/>
  <c r="O136" s="1"/>
  <c r="P136" s="1"/>
  <c r="Q136" s="1"/>
  <c r="R136" s="1"/>
  <c r="I136"/>
  <c r="Q75"/>
  <c r="R75" s="1"/>
  <c r="M75"/>
  <c r="O75" s="1"/>
  <c r="I75"/>
  <c r="Q96" i="3"/>
  <c r="R96" s="1"/>
  <c r="M96"/>
  <c r="O96" s="1"/>
  <c r="I96"/>
  <c r="T57" i="6" l="1"/>
  <c r="K57"/>
  <c r="S57"/>
  <c r="F57"/>
  <c r="H57"/>
  <c r="Q50"/>
  <c r="R50" s="1"/>
  <c r="M50"/>
  <c r="O50" s="1"/>
  <c r="I50"/>
  <c r="Q35"/>
  <c r="R35" s="1"/>
  <c r="M35"/>
  <c r="O35" s="1"/>
  <c r="I35"/>
  <c r="Q34"/>
  <c r="R34" s="1"/>
  <c r="M34"/>
  <c r="O34" s="1"/>
  <c r="I34"/>
  <c r="Q33"/>
  <c r="R33" s="1"/>
  <c r="M33"/>
  <c r="O33" s="1"/>
  <c r="I33"/>
  <c r="Q38"/>
  <c r="R38" s="1"/>
  <c r="M38"/>
  <c r="O38" s="1"/>
  <c r="I38"/>
  <c r="Q37"/>
  <c r="R37" s="1"/>
  <c r="M37"/>
  <c r="O37" s="1"/>
  <c r="I37"/>
  <c r="Q36"/>
  <c r="R36" s="1"/>
  <c r="M36"/>
  <c r="O36" s="1"/>
  <c r="I36"/>
  <c r="Q41"/>
  <c r="R41" s="1"/>
  <c r="M41"/>
  <c r="O41" s="1"/>
  <c r="I41"/>
  <c r="Q40"/>
  <c r="R40" s="1"/>
  <c r="M40"/>
  <c r="O40" s="1"/>
  <c r="I40"/>
  <c r="Q39"/>
  <c r="R39" s="1"/>
  <c r="M39"/>
  <c r="O39" s="1"/>
  <c r="I39"/>
  <c r="Q44"/>
  <c r="R44" s="1"/>
  <c r="M44"/>
  <c r="O44" s="1"/>
  <c r="I44"/>
  <c r="Q43"/>
  <c r="R43" s="1"/>
  <c r="M43"/>
  <c r="O43" s="1"/>
  <c r="I43"/>
  <c r="Q42"/>
  <c r="R42" s="1"/>
  <c r="M42"/>
  <c r="O42" s="1"/>
  <c r="I42"/>
  <c r="Q47"/>
  <c r="R47" s="1"/>
  <c r="M47"/>
  <c r="O47" s="1"/>
  <c r="I47"/>
  <c r="Q46"/>
  <c r="R46" s="1"/>
  <c r="M46"/>
  <c r="O46" s="1"/>
  <c r="I46"/>
  <c r="Q45"/>
  <c r="R45" s="1"/>
  <c r="M45"/>
  <c r="O45" s="1"/>
  <c r="I45"/>
  <c r="Q49"/>
  <c r="R49" s="1"/>
  <c r="M49"/>
  <c r="O49" s="1"/>
  <c r="I49"/>
  <c r="Q48"/>
  <c r="R48" s="1"/>
  <c r="M48"/>
  <c r="O48" s="1"/>
  <c r="I48"/>
  <c r="Q32"/>
  <c r="R32" s="1"/>
  <c r="M32"/>
  <c r="O32" s="1"/>
  <c r="I32"/>
  <c r="Q86" i="3"/>
  <c r="R86" s="1"/>
  <c r="M86"/>
  <c r="O86" s="1"/>
  <c r="I86"/>
  <c r="M135" i="1"/>
  <c r="O135" s="1"/>
  <c r="P135" s="1"/>
  <c r="Q135" s="1"/>
  <c r="R135" s="1"/>
  <c r="I135"/>
  <c r="M134"/>
  <c r="O134" s="1"/>
  <c r="P134" s="1"/>
  <c r="Q134" s="1"/>
  <c r="R134" s="1"/>
  <c r="I134"/>
  <c r="M133"/>
  <c r="O133" s="1"/>
  <c r="P133" s="1"/>
  <c r="Q133" s="1"/>
  <c r="R133" s="1"/>
  <c r="I133"/>
  <c r="M132"/>
  <c r="O132" s="1"/>
  <c r="P132" s="1"/>
  <c r="Q132" s="1"/>
  <c r="R132" s="1"/>
  <c r="I132"/>
  <c r="Q74"/>
  <c r="R74" s="1"/>
  <c r="M74"/>
  <c r="O74" s="1"/>
  <c r="I74"/>
  <c r="R16" i="16"/>
  <c r="R13"/>
  <c r="G8" i="14"/>
  <c r="Q85" i="3"/>
  <c r="R85" s="1"/>
  <c r="M85"/>
  <c r="O85" s="1"/>
  <c r="I85"/>
  <c r="Q84"/>
  <c r="R84" s="1"/>
  <c r="M84"/>
  <c r="O84" s="1"/>
  <c r="I84"/>
  <c r="M131" i="1"/>
  <c r="O131" s="1"/>
  <c r="P131" s="1"/>
  <c r="Q131" s="1"/>
  <c r="R131" s="1"/>
  <c r="I131"/>
  <c r="F30"/>
  <c r="R34"/>
  <c r="N34"/>
  <c r="M34"/>
  <c r="I34"/>
  <c r="O34" l="1"/>
  <c r="L57" i="6"/>
  <c r="M130" i="1"/>
  <c r="O130" s="1"/>
  <c r="P130" s="1"/>
  <c r="Q130" s="1"/>
  <c r="R130" s="1"/>
  <c r="I130"/>
  <c r="F17" i="18" l="1"/>
  <c r="F14"/>
  <c r="F7"/>
  <c r="F11" s="1"/>
  <c r="U17"/>
  <c r="T17"/>
  <c r="R17"/>
  <c r="Q17"/>
  <c r="P17"/>
  <c r="O17"/>
  <c r="N17"/>
  <c r="M17"/>
  <c r="L17"/>
  <c r="K17"/>
  <c r="J17"/>
  <c r="I17"/>
  <c r="H17"/>
  <c r="G17"/>
  <c r="S16"/>
  <c r="S17" s="1"/>
  <c r="U14"/>
  <c r="T14"/>
  <c r="R14"/>
  <c r="Q14"/>
  <c r="P14"/>
  <c r="O14"/>
  <c r="N14"/>
  <c r="M14"/>
  <c r="L14"/>
  <c r="K14"/>
  <c r="J14"/>
  <c r="I14"/>
  <c r="H14"/>
  <c r="G14"/>
  <c r="S13"/>
  <c r="S14" s="1"/>
  <c r="U10"/>
  <c r="T10"/>
  <c r="R10"/>
  <c r="Q10"/>
  <c r="P10"/>
  <c r="O10"/>
  <c r="N10"/>
  <c r="M10"/>
  <c r="L10"/>
  <c r="K10"/>
  <c r="J10"/>
  <c r="I10"/>
  <c r="H10"/>
  <c r="G10"/>
  <c r="S9"/>
  <c r="S8"/>
  <c r="U7"/>
  <c r="T7"/>
  <c r="R7"/>
  <c r="Q7"/>
  <c r="Q11" s="1"/>
  <c r="Q18" s="1"/>
  <c r="P7"/>
  <c r="O7"/>
  <c r="O11" s="1"/>
  <c r="O18" s="1"/>
  <c r="N7"/>
  <c r="N11" s="1"/>
  <c r="N18" s="1"/>
  <c r="M7"/>
  <c r="M11" s="1"/>
  <c r="M18" s="1"/>
  <c r="L7"/>
  <c r="L11" s="1"/>
  <c r="K7"/>
  <c r="K11" s="1"/>
  <c r="K18" s="1"/>
  <c r="J7"/>
  <c r="J11" s="1"/>
  <c r="J18" s="1"/>
  <c r="I7"/>
  <c r="H7"/>
  <c r="G7"/>
  <c r="G11" s="1"/>
  <c r="S6"/>
  <c r="S7" s="1"/>
  <c r="G18" l="1"/>
  <c r="F18"/>
  <c r="L18"/>
  <c r="S10"/>
  <c r="S11" s="1"/>
  <c r="S18" s="1"/>
  <c r="P11"/>
  <c r="P18" s="1"/>
  <c r="T11"/>
  <c r="T18" s="1"/>
  <c r="U11"/>
  <c r="U18" s="1"/>
  <c r="R11"/>
  <c r="R18" s="1"/>
  <c r="I11"/>
  <c r="I18" s="1"/>
  <c r="H11"/>
  <c r="H18" s="1"/>
  <c r="S17" i="16"/>
  <c r="S14"/>
  <c r="S10"/>
  <c r="T81" i="3" l="1"/>
  <c r="E81"/>
  <c r="Q83"/>
  <c r="M83"/>
  <c r="O83" s="1"/>
  <c r="I83"/>
  <c r="Q73"/>
  <c r="M73"/>
  <c r="O73" s="1"/>
  <c r="I73"/>
  <c r="M125" i="1"/>
  <c r="O125" s="1"/>
  <c r="P125" s="1"/>
  <c r="Q125" s="1"/>
  <c r="R125" s="1"/>
  <c r="I125"/>
  <c r="I6" i="3"/>
  <c r="R83" l="1"/>
  <c r="R73"/>
  <c r="K6"/>
  <c r="L6"/>
  <c r="T6"/>
  <c r="M124" i="1"/>
  <c r="O124" s="1"/>
  <c r="P124" s="1"/>
  <c r="Q124" s="1"/>
  <c r="R124" s="1"/>
  <c r="I124"/>
  <c r="T87"/>
  <c r="M129"/>
  <c r="O129" s="1"/>
  <c r="P129" s="1"/>
  <c r="Q129" s="1"/>
  <c r="R129" s="1"/>
  <c r="I129"/>
  <c r="K11" i="14" l="1"/>
  <c r="L11"/>
  <c r="T11"/>
  <c r="U11"/>
  <c r="F11"/>
  <c r="H11" s="1"/>
  <c r="P24" i="6"/>
  <c r="G24"/>
  <c r="P23"/>
  <c r="G23"/>
  <c r="P22"/>
  <c r="G22"/>
  <c r="Q54"/>
  <c r="R54" s="1"/>
  <c r="M54"/>
  <c r="O54" s="1"/>
  <c r="I54"/>
  <c r="R6" i="3" l="1"/>
  <c r="E17" i="7"/>
  <c r="G14" i="14" s="1"/>
  <c r="F17" i="7"/>
  <c r="H14" i="14" s="1"/>
  <c r="G17" i="7"/>
  <c r="I17"/>
  <c r="J17"/>
  <c r="K17"/>
  <c r="M17"/>
  <c r="O17"/>
  <c r="R17"/>
  <c r="T14" i="14" s="1"/>
  <c r="S17" i="7"/>
  <c r="U14" i="14" s="1"/>
  <c r="D17" i="7"/>
  <c r="F14" i="14" s="1"/>
  <c r="P6" i="7"/>
  <c r="Q6" s="1"/>
  <c r="P7"/>
  <c r="Q7" s="1"/>
  <c r="P8"/>
  <c r="Q8" s="1"/>
  <c r="P9"/>
  <c r="Q9" s="1"/>
  <c r="P10"/>
  <c r="Q10" s="1"/>
  <c r="P11"/>
  <c r="Q11" s="1"/>
  <c r="P12"/>
  <c r="Q12" s="1"/>
  <c r="P13"/>
  <c r="Q13" s="1"/>
  <c r="P16"/>
  <c r="Q16" s="1"/>
  <c r="P5"/>
  <c r="L16"/>
  <c r="N16" s="1"/>
  <c r="H16"/>
  <c r="P16" i="6"/>
  <c r="P17"/>
  <c r="G17"/>
  <c r="G57" s="1"/>
  <c r="G11" i="14" s="1"/>
  <c r="F8" i="4"/>
  <c r="P57" i="6" l="1"/>
  <c r="P11" i="14" s="1"/>
  <c r="P17" i="7"/>
  <c r="R14" i="14" s="1"/>
  <c r="S14" s="1"/>
  <c r="Q5" i="7"/>
  <c r="Q17" s="1"/>
  <c r="M138" i="1"/>
  <c r="O138" s="1"/>
  <c r="P138" s="1"/>
  <c r="Q138" s="1"/>
  <c r="R138" s="1"/>
  <c r="I138"/>
  <c r="M128"/>
  <c r="O128" s="1"/>
  <c r="P128" s="1"/>
  <c r="Q128" s="1"/>
  <c r="R128" s="1"/>
  <c r="I128"/>
  <c r="M127"/>
  <c r="O127" s="1"/>
  <c r="P127" s="1"/>
  <c r="Q127" s="1"/>
  <c r="R127" s="1"/>
  <c r="I127"/>
  <c r="Q119"/>
  <c r="R119" s="1"/>
  <c r="M119"/>
  <c r="O119" s="1"/>
  <c r="I119"/>
  <c r="Q118"/>
  <c r="R118" s="1"/>
  <c r="M118"/>
  <c r="I118"/>
  <c r="Q117"/>
  <c r="R117" s="1"/>
  <c r="M117"/>
  <c r="I117"/>
  <c r="Q116"/>
  <c r="R116" s="1"/>
  <c r="M116"/>
  <c r="O116" s="1"/>
  <c r="I116"/>
  <c r="Q114"/>
  <c r="R114" s="1"/>
  <c r="M114"/>
  <c r="O114" s="1"/>
  <c r="I114"/>
  <c r="Q113"/>
  <c r="R113" s="1"/>
  <c r="M113"/>
  <c r="O113" s="1"/>
  <c r="I113"/>
  <c r="Q112"/>
  <c r="R112" s="1"/>
  <c r="M112"/>
  <c r="O112" s="1"/>
  <c r="I112"/>
  <c r="Q111"/>
  <c r="R111" s="1"/>
  <c r="M111"/>
  <c r="O111" s="1"/>
  <c r="I111"/>
  <c r="Q110"/>
  <c r="R110" s="1"/>
  <c r="M110"/>
  <c r="O110" s="1"/>
  <c r="I110"/>
  <c r="Q97" i="3" l="1"/>
  <c r="M97"/>
  <c r="O97" s="1"/>
  <c r="I97"/>
  <c r="Q7" i="6"/>
  <c r="Q8"/>
  <c r="Q9"/>
  <c r="Q10"/>
  <c r="Q11"/>
  <c r="Q12"/>
  <c r="Q13"/>
  <c r="Q14"/>
  <c r="Q15"/>
  <c r="Q16"/>
  <c r="Q18"/>
  <c r="Q19"/>
  <c r="Q20"/>
  <c r="Q21"/>
  <c r="Q24"/>
  <c r="Q25"/>
  <c r="Q27"/>
  <c r="Q29"/>
  <c r="Q30"/>
  <c r="Q31"/>
  <c r="Q53"/>
  <c r="R53" s="1"/>
  <c r="Q6"/>
  <c r="Q7" i="4"/>
  <c r="Q8"/>
  <c r="Q6"/>
  <c r="P9"/>
  <c r="Q8" i="14" s="1"/>
  <c r="M53" i="6"/>
  <c r="O53" s="1"/>
  <c r="I53"/>
  <c r="S9" i="4"/>
  <c r="T8" i="14" s="1"/>
  <c r="Q15"/>
  <c r="T15"/>
  <c r="T12"/>
  <c r="F81" i="3"/>
  <c r="H81"/>
  <c r="Q82"/>
  <c r="M82"/>
  <c r="O82" s="1"/>
  <c r="I82"/>
  <c r="Q89"/>
  <c r="M89"/>
  <c r="O89" s="1"/>
  <c r="I89"/>
  <c r="P77"/>
  <c r="Q72"/>
  <c r="M72"/>
  <c r="O72" s="1"/>
  <c r="I72"/>
  <c r="Q71"/>
  <c r="M71"/>
  <c r="O71" s="1"/>
  <c r="I71"/>
  <c r="F66"/>
  <c r="P61"/>
  <c r="P60" s="1"/>
  <c r="F37" i="1"/>
  <c r="P30"/>
  <c r="I121"/>
  <c r="Q57" i="6" l="1"/>
  <c r="R71" i="3"/>
  <c r="R97"/>
  <c r="R72"/>
  <c r="R89"/>
  <c r="R82"/>
  <c r="P48"/>
  <c r="P39" s="1"/>
  <c r="Q32"/>
  <c r="M32"/>
  <c r="O32" s="1"/>
  <c r="I32"/>
  <c r="Q33"/>
  <c r="M33"/>
  <c r="O33" s="1"/>
  <c r="I33"/>
  <c r="P29"/>
  <c r="P27"/>
  <c r="P22"/>
  <c r="P17"/>
  <c r="Q7"/>
  <c r="Q8"/>
  <c r="Q9"/>
  <c r="Q10"/>
  <c r="Q11"/>
  <c r="Q12"/>
  <c r="Q13"/>
  <c r="Q14"/>
  <c r="Q15"/>
  <c r="Q16"/>
  <c r="Q18"/>
  <c r="Q19"/>
  <c r="Q20"/>
  <c r="Q21"/>
  <c r="Q23"/>
  <c r="Q24"/>
  <c r="Q25"/>
  <c r="Q26"/>
  <c r="Q28"/>
  <c r="Q30"/>
  <c r="Q31"/>
  <c r="Q34"/>
  <c r="Q35"/>
  <c r="Q36"/>
  <c r="Q37"/>
  <c r="Q38"/>
  <c r="Q40"/>
  <c r="Q41"/>
  <c r="Q42"/>
  <c r="Q43"/>
  <c r="Q44"/>
  <c r="Q45"/>
  <c r="Q46"/>
  <c r="Q47"/>
  <c r="Q48"/>
  <c r="Q49"/>
  <c r="Q50"/>
  <c r="Q51"/>
  <c r="Q52"/>
  <c r="Q53"/>
  <c r="Q54"/>
  <c r="Q55"/>
  <c r="Q56"/>
  <c r="Q57"/>
  <c r="Q58"/>
  <c r="Q59"/>
  <c r="Q61"/>
  <c r="Q62"/>
  <c r="Q63"/>
  <c r="Q64"/>
  <c r="Q65"/>
  <c r="Q66"/>
  <c r="Q67"/>
  <c r="Q68"/>
  <c r="Q69"/>
  <c r="Q70"/>
  <c r="Q75"/>
  <c r="Q76"/>
  <c r="Q78"/>
  <c r="Q79"/>
  <c r="Q80"/>
  <c r="Q81"/>
  <c r="Q90"/>
  <c r="Q91"/>
  <c r="Q92"/>
  <c r="Q93"/>
  <c r="Q94"/>
  <c r="Q95"/>
  <c r="Q7" i="14" l="1"/>
  <c r="R33" i="3"/>
  <c r="R32"/>
  <c r="R11" i="14"/>
  <c r="S11" s="1"/>
  <c r="Q11"/>
  <c r="T7"/>
  <c r="S24" i="2"/>
  <c r="S5" s="1"/>
  <c r="P24"/>
  <c r="P5" s="1"/>
  <c r="Q8"/>
  <c r="R8" s="1"/>
  <c r="Q9"/>
  <c r="R9" s="1"/>
  <c r="Q10"/>
  <c r="R10" s="1"/>
  <c r="Q11"/>
  <c r="R11" s="1"/>
  <c r="Q12"/>
  <c r="R12" s="1"/>
  <c r="Q13"/>
  <c r="R13" s="1"/>
  <c r="Q14"/>
  <c r="R14" s="1"/>
  <c r="Q15"/>
  <c r="R15" s="1"/>
  <c r="Q16"/>
  <c r="R16" s="1"/>
  <c r="Q17"/>
  <c r="R17" s="1"/>
  <c r="Q18"/>
  <c r="R18" s="1"/>
  <c r="Q19"/>
  <c r="R19" s="1"/>
  <c r="Q20"/>
  <c r="R20" s="1"/>
  <c r="Q21"/>
  <c r="R21" s="1"/>
  <c r="Q22"/>
  <c r="R22" s="1"/>
  <c r="Q23"/>
  <c r="R23" s="1"/>
  <c r="Q7"/>
  <c r="R7" s="1"/>
  <c r="Q122" i="1"/>
  <c r="R122" s="1"/>
  <c r="M122"/>
  <c r="O122" s="1"/>
  <c r="I122"/>
  <c r="Q121"/>
  <c r="R121" s="1"/>
  <c r="M121"/>
  <c r="O121" s="1"/>
  <c r="Q123"/>
  <c r="R123" s="1"/>
  <c r="M123"/>
  <c r="O123" s="1"/>
  <c r="I123"/>
  <c r="Q120"/>
  <c r="R120" s="1"/>
  <c r="M120"/>
  <c r="O120" s="1"/>
  <c r="I120"/>
  <c r="Q115"/>
  <c r="R115" s="1"/>
  <c r="M115"/>
  <c r="O115" s="1"/>
  <c r="I115"/>
  <c r="E87"/>
  <c r="Q80"/>
  <c r="Q71"/>
  <c r="T63"/>
  <c r="P63"/>
  <c r="K30"/>
  <c r="L30"/>
  <c r="Q6" i="14" l="1"/>
  <c r="Q9" s="1"/>
  <c r="Q16" s="1"/>
  <c r="Q17" i="1"/>
  <c r="Q18"/>
  <c r="Q23"/>
  <c r="Q24"/>
  <c r="Q25"/>
  <c r="Q26"/>
  <c r="Q27"/>
  <c r="Q28"/>
  <c r="Q29"/>
  <c r="Q31"/>
  <c r="Q32"/>
  <c r="Q33"/>
  <c r="Q35"/>
  <c r="Q36"/>
  <c r="Q37"/>
  <c r="Q38"/>
  <c r="Q39"/>
  <c r="Q40"/>
  <c r="Q41"/>
  <c r="Q42"/>
  <c r="Q43"/>
  <c r="Q44"/>
  <c r="Q45"/>
  <c r="Q46"/>
  <c r="Q47"/>
  <c r="Q48"/>
  <c r="Q49"/>
  <c r="Q50"/>
  <c r="Q51"/>
  <c r="Q52"/>
  <c r="Q53"/>
  <c r="Q54"/>
  <c r="Q55"/>
  <c r="Q56"/>
  <c r="Q57"/>
  <c r="Q58"/>
  <c r="Q59"/>
  <c r="Q60"/>
  <c r="Q61"/>
  <c r="Q62"/>
  <c r="Q64"/>
  <c r="Q65"/>
  <c r="Q66"/>
  <c r="Q67"/>
  <c r="Q68"/>
  <c r="Q69"/>
  <c r="Q70"/>
  <c r="Q72"/>
  <c r="Q73"/>
  <c r="Q76"/>
  <c r="Q77"/>
  <c r="Q78"/>
  <c r="Q79"/>
  <c r="Q81"/>
  <c r="Q82"/>
  <c r="Q83"/>
  <c r="Q84"/>
  <c r="Q85"/>
  <c r="Q86"/>
  <c r="Q88"/>
  <c r="Q89"/>
  <c r="Q90"/>
  <c r="Q91"/>
  <c r="Q92"/>
  <c r="Q93"/>
  <c r="Q94"/>
  <c r="Q95"/>
  <c r="Q96"/>
  <c r="Q97"/>
  <c r="Q98"/>
  <c r="Q99"/>
  <c r="Q100"/>
  <c r="Q101"/>
  <c r="Q102"/>
  <c r="Q103"/>
  <c r="Q104"/>
  <c r="Q105"/>
  <c r="Q106"/>
  <c r="Q107"/>
  <c r="Q108"/>
  <c r="Q109"/>
  <c r="Q7"/>
  <c r="Q8"/>
  <c r="Q9"/>
  <c r="Q10"/>
  <c r="Q11"/>
  <c r="Q12"/>
  <c r="Q13"/>
  <c r="Q14"/>
  <c r="Q15"/>
  <c r="Q6"/>
  <c r="F6" i="14" l="1"/>
  <c r="F6" i="16"/>
  <c r="F7" s="1"/>
  <c r="R6" i="1"/>
  <c r="G17" i="16"/>
  <c r="H17"/>
  <c r="I17"/>
  <c r="J17"/>
  <c r="K17"/>
  <c r="L17"/>
  <c r="M17"/>
  <c r="N17"/>
  <c r="O17"/>
  <c r="P17"/>
  <c r="Q17"/>
  <c r="R17"/>
  <c r="T17"/>
  <c r="F17"/>
  <c r="G15" i="14"/>
  <c r="H15"/>
  <c r="I15"/>
  <c r="J15"/>
  <c r="K15"/>
  <c r="L15"/>
  <c r="M15"/>
  <c r="N15"/>
  <c r="O15"/>
  <c r="P15"/>
  <c r="R15"/>
  <c r="S15"/>
  <c r="U15"/>
  <c r="F15"/>
  <c r="T14" i="16"/>
  <c r="R14"/>
  <c r="Q14"/>
  <c r="P14"/>
  <c r="O14"/>
  <c r="N14"/>
  <c r="M14"/>
  <c r="L14"/>
  <c r="K14"/>
  <c r="J14"/>
  <c r="I14"/>
  <c r="H14"/>
  <c r="G14"/>
  <c r="F14"/>
  <c r="T10"/>
  <c r="R10"/>
  <c r="Q10"/>
  <c r="P10"/>
  <c r="O10"/>
  <c r="N10"/>
  <c r="M10"/>
  <c r="L10"/>
  <c r="K10"/>
  <c r="J10"/>
  <c r="I10"/>
  <c r="H10"/>
  <c r="G10"/>
  <c r="F10"/>
  <c r="T7"/>
  <c r="Q7"/>
  <c r="F24" i="2"/>
  <c r="F5" s="1"/>
  <c r="G24"/>
  <c r="G5" s="1"/>
  <c r="H24"/>
  <c r="H5" s="1"/>
  <c r="J24"/>
  <c r="J5" s="1"/>
  <c r="K24"/>
  <c r="K5" s="1"/>
  <c r="L24"/>
  <c r="L5" s="1"/>
  <c r="M24"/>
  <c r="M5" s="1"/>
  <c r="N24"/>
  <c r="N5" s="1"/>
  <c r="O24"/>
  <c r="O5" s="1"/>
  <c r="Q24"/>
  <c r="Q5" s="1"/>
  <c r="R24"/>
  <c r="R5" s="1"/>
  <c r="T24"/>
  <c r="E24"/>
  <c r="I7"/>
  <c r="I8"/>
  <c r="I9"/>
  <c r="I10"/>
  <c r="I11"/>
  <c r="I12"/>
  <c r="I13"/>
  <c r="I14"/>
  <c r="I15"/>
  <c r="I16"/>
  <c r="I17"/>
  <c r="I18"/>
  <c r="I19"/>
  <c r="I20"/>
  <c r="I21"/>
  <c r="I22"/>
  <c r="I23"/>
  <c r="F9" i="4"/>
  <c r="G9"/>
  <c r="H8" i="14" s="1"/>
  <c r="H9" i="4"/>
  <c r="I8" i="14" s="1"/>
  <c r="J9" i="4"/>
  <c r="K8" i="14" s="1"/>
  <c r="K9" i="4"/>
  <c r="L8" i="14" s="1"/>
  <c r="L9" i="4"/>
  <c r="M8" i="14" s="1"/>
  <c r="N9" i="4"/>
  <c r="O8" i="14" s="1"/>
  <c r="T9" i="4"/>
  <c r="U8" i="14" s="1"/>
  <c r="R12"/>
  <c r="H12"/>
  <c r="M52" i="6"/>
  <c r="O52" s="1"/>
  <c r="R52" s="1"/>
  <c r="I52"/>
  <c r="G12" i="14"/>
  <c r="K12"/>
  <c r="L12"/>
  <c r="P12"/>
  <c r="U12"/>
  <c r="J28" i="6"/>
  <c r="N22"/>
  <c r="N20"/>
  <c r="N17"/>
  <c r="N16"/>
  <c r="N24"/>
  <c r="M24"/>
  <c r="T5" i="2" l="1"/>
  <c r="T126" i="1"/>
  <c r="T139" s="1"/>
  <c r="T11" i="16"/>
  <c r="T18" s="1"/>
  <c r="F11"/>
  <c r="F18" s="1"/>
  <c r="Q11"/>
  <c r="Q18" s="1"/>
  <c r="I24" i="2"/>
  <c r="I5" s="1"/>
  <c r="S12" i="14"/>
  <c r="J23" i="6" l="1"/>
  <c r="J57" l="1"/>
  <c r="J11" i="14" s="1"/>
  <c r="J12" s="1"/>
  <c r="M7" i="6"/>
  <c r="O7" s="1"/>
  <c r="R7" s="1"/>
  <c r="M8"/>
  <c r="O8" s="1"/>
  <c r="R8" s="1"/>
  <c r="M9"/>
  <c r="O9" s="1"/>
  <c r="R9" s="1"/>
  <c r="M10"/>
  <c r="O10" s="1"/>
  <c r="R10" s="1"/>
  <c r="M11"/>
  <c r="O11" s="1"/>
  <c r="R11" s="1"/>
  <c r="M12"/>
  <c r="O12" s="1"/>
  <c r="R12" s="1"/>
  <c r="M13"/>
  <c r="O13" s="1"/>
  <c r="R13" s="1"/>
  <c r="M14"/>
  <c r="O14" s="1"/>
  <c r="R14" s="1"/>
  <c r="M15"/>
  <c r="O15" s="1"/>
  <c r="R15" s="1"/>
  <c r="M16"/>
  <c r="O16" s="1"/>
  <c r="R16" s="1"/>
  <c r="M17"/>
  <c r="O17" s="1"/>
  <c r="R17" s="1"/>
  <c r="M18"/>
  <c r="O18" s="1"/>
  <c r="R18" s="1"/>
  <c r="M19"/>
  <c r="O19" s="1"/>
  <c r="R19" s="1"/>
  <c r="M20"/>
  <c r="O20" s="1"/>
  <c r="R20" s="1"/>
  <c r="M21"/>
  <c r="O21" s="1"/>
  <c r="R21" s="1"/>
  <c r="M22"/>
  <c r="O22" s="1"/>
  <c r="R22" s="1"/>
  <c r="M23"/>
  <c r="O24"/>
  <c r="R24" s="1"/>
  <c r="M25"/>
  <c r="O25" s="1"/>
  <c r="R25" s="1"/>
  <c r="M26"/>
  <c r="O26" s="1"/>
  <c r="R26" s="1"/>
  <c r="M27"/>
  <c r="O27" s="1"/>
  <c r="R27" s="1"/>
  <c r="M28"/>
  <c r="O28" s="1"/>
  <c r="R28" s="1"/>
  <c r="M29"/>
  <c r="O29" s="1"/>
  <c r="R29" s="1"/>
  <c r="M30"/>
  <c r="O30" s="1"/>
  <c r="R30" s="1"/>
  <c r="M31"/>
  <c r="O31" s="1"/>
  <c r="R31" s="1"/>
  <c r="M6"/>
  <c r="T77" i="3"/>
  <c r="T60"/>
  <c r="T39"/>
  <c r="T29"/>
  <c r="T27"/>
  <c r="T22"/>
  <c r="L22"/>
  <c r="N22"/>
  <c r="T17"/>
  <c r="F63" i="1"/>
  <c r="G63"/>
  <c r="H63"/>
  <c r="Q63" s="1"/>
  <c r="J63"/>
  <c r="K63"/>
  <c r="L63"/>
  <c r="N63"/>
  <c r="U7" i="14" l="1"/>
  <c r="L6" i="16"/>
  <c r="L7" s="1"/>
  <c r="L11" s="1"/>
  <c r="L18" s="1"/>
  <c r="M6"/>
  <c r="M7" s="1"/>
  <c r="M11" s="1"/>
  <c r="M18" s="1"/>
  <c r="M57" i="6"/>
  <c r="M11" i="14" s="1"/>
  <c r="M12" s="1"/>
  <c r="T6"/>
  <c r="T9" s="1"/>
  <c r="T16" s="1"/>
  <c r="O6" i="6"/>
  <c r="N23"/>
  <c r="N57" s="1"/>
  <c r="M6" i="14" l="1"/>
  <c r="H6"/>
  <c r="H6" i="16"/>
  <c r="G6" i="14"/>
  <c r="G6" i="16"/>
  <c r="G7" s="1"/>
  <c r="G11" s="1"/>
  <c r="G18" s="1"/>
  <c r="N11" i="14"/>
  <c r="N12" s="1"/>
  <c r="O23" i="6"/>
  <c r="R23" s="1"/>
  <c r="J90" i="3"/>
  <c r="M90" s="1"/>
  <c r="O90" s="1"/>
  <c r="R90" s="1"/>
  <c r="M80"/>
  <c r="O80" s="1"/>
  <c r="R80" s="1"/>
  <c r="N77"/>
  <c r="L77"/>
  <c r="K77"/>
  <c r="J77"/>
  <c r="H77"/>
  <c r="Q77" s="1"/>
  <c r="E77"/>
  <c r="N60"/>
  <c r="L60"/>
  <c r="K60"/>
  <c r="J60"/>
  <c r="F60"/>
  <c r="H60"/>
  <c r="Q60" s="1"/>
  <c r="E60"/>
  <c r="L5" i="7"/>
  <c r="L6"/>
  <c r="N6" s="1"/>
  <c r="L7"/>
  <c r="N7" s="1"/>
  <c r="L8"/>
  <c r="N8" s="1"/>
  <c r="L9"/>
  <c r="N9" s="1"/>
  <c r="L10"/>
  <c r="N10" s="1"/>
  <c r="L11"/>
  <c r="N11" s="1"/>
  <c r="L12"/>
  <c r="N12" s="1"/>
  <c r="L13"/>
  <c r="N13" s="1"/>
  <c r="M7" i="4"/>
  <c r="O7" s="1"/>
  <c r="R7" s="1"/>
  <c r="M8"/>
  <c r="O8" s="1"/>
  <c r="R8" s="1"/>
  <c r="M6"/>
  <c r="L39" i="3"/>
  <c r="K39"/>
  <c r="H39"/>
  <c r="Q39" s="1"/>
  <c r="N29"/>
  <c r="L29"/>
  <c r="K29"/>
  <c r="J29"/>
  <c r="H29"/>
  <c r="N27"/>
  <c r="L27"/>
  <c r="K27"/>
  <c r="J27"/>
  <c r="H27"/>
  <c r="K22"/>
  <c r="J22"/>
  <c r="N17"/>
  <c r="L17"/>
  <c r="K17"/>
  <c r="J17"/>
  <c r="H17"/>
  <c r="N14"/>
  <c r="N6" s="1"/>
  <c r="M7"/>
  <c r="M8"/>
  <c r="O8" s="1"/>
  <c r="R8" s="1"/>
  <c r="M9"/>
  <c r="O9" s="1"/>
  <c r="R9" s="1"/>
  <c r="M10"/>
  <c r="O10" s="1"/>
  <c r="R10" s="1"/>
  <c r="M11"/>
  <c r="O11" s="1"/>
  <c r="R11" s="1"/>
  <c r="M12"/>
  <c r="O12" s="1"/>
  <c r="R12" s="1"/>
  <c r="M13"/>
  <c r="O13" s="1"/>
  <c r="R13" s="1"/>
  <c r="M14"/>
  <c r="M15"/>
  <c r="O15" s="1"/>
  <c r="R15" s="1"/>
  <c r="M16"/>
  <c r="O16" s="1"/>
  <c r="R16" s="1"/>
  <c r="M18"/>
  <c r="O18" s="1"/>
  <c r="R18" s="1"/>
  <c r="M19"/>
  <c r="O19" s="1"/>
  <c r="R19" s="1"/>
  <c r="M20"/>
  <c r="O20" s="1"/>
  <c r="R20" s="1"/>
  <c r="M21"/>
  <c r="O21" s="1"/>
  <c r="R21" s="1"/>
  <c r="M23"/>
  <c r="O23" s="1"/>
  <c r="R23" s="1"/>
  <c r="M24"/>
  <c r="O24" s="1"/>
  <c r="R24" s="1"/>
  <c r="M25"/>
  <c r="O25" s="1"/>
  <c r="R25" s="1"/>
  <c r="M26"/>
  <c r="O26" s="1"/>
  <c r="R26" s="1"/>
  <c r="M28"/>
  <c r="O28" s="1"/>
  <c r="R28" s="1"/>
  <c r="M30"/>
  <c r="O30" s="1"/>
  <c r="R30" s="1"/>
  <c r="M31"/>
  <c r="O31" s="1"/>
  <c r="R31" s="1"/>
  <c r="M34"/>
  <c r="O34" s="1"/>
  <c r="R34" s="1"/>
  <c r="M35"/>
  <c r="O35" s="1"/>
  <c r="R35" s="1"/>
  <c r="M36"/>
  <c r="O36" s="1"/>
  <c r="R36" s="1"/>
  <c r="M37"/>
  <c r="O37" s="1"/>
  <c r="R37" s="1"/>
  <c r="M38"/>
  <c r="O38" s="1"/>
  <c r="R38" s="1"/>
  <c r="M40"/>
  <c r="O40" s="1"/>
  <c r="R40" s="1"/>
  <c r="M41"/>
  <c r="O41" s="1"/>
  <c r="R41" s="1"/>
  <c r="M43"/>
  <c r="O43" s="1"/>
  <c r="R43" s="1"/>
  <c r="M44"/>
  <c r="O44" s="1"/>
  <c r="R44" s="1"/>
  <c r="M45"/>
  <c r="M46"/>
  <c r="M47"/>
  <c r="O47" s="1"/>
  <c r="R47" s="1"/>
  <c r="M48"/>
  <c r="O48" s="1"/>
  <c r="R48" s="1"/>
  <c r="M49"/>
  <c r="O49" s="1"/>
  <c r="R49" s="1"/>
  <c r="M50"/>
  <c r="O50" s="1"/>
  <c r="R50" s="1"/>
  <c r="M51"/>
  <c r="O51" s="1"/>
  <c r="R51" s="1"/>
  <c r="M52"/>
  <c r="O52" s="1"/>
  <c r="R52" s="1"/>
  <c r="M53"/>
  <c r="O53" s="1"/>
  <c r="R53" s="1"/>
  <c r="M54"/>
  <c r="O54" s="1"/>
  <c r="R54" s="1"/>
  <c r="M55"/>
  <c r="O55" s="1"/>
  <c r="R55" s="1"/>
  <c r="M56"/>
  <c r="O56" s="1"/>
  <c r="R56" s="1"/>
  <c r="M57"/>
  <c r="O57" s="1"/>
  <c r="R57" s="1"/>
  <c r="M58"/>
  <c r="O58" s="1"/>
  <c r="R58" s="1"/>
  <c r="M59"/>
  <c r="O59" s="1"/>
  <c r="R59" s="1"/>
  <c r="M61"/>
  <c r="O61" s="1"/>
  <c r="R61" s="1"/>
  <c r="M62"/>
  <c r="O62" s="1"/>
  <c r="R62" s="1"/>
  <c r="M63"/>
  <c r="O63" s="1"/>
  <c r="R63" s="1"/>
  <c r="M64"/>
  <c r="O64" s="1"/>
  <c r="R64" s="1"/>
  <c r="M65"/>
  <c r="O65" s="1"/>
  <c r="R65" s="1"/>
  <c r="M66"/>
  <c r="O66" s="1"/>
  <c r="R66" s="1"/>
  <c r="M67"/>
  <c r="O67" s="1"/>
  <c r="R67" s="1"/>
  <c r="M68"/>
  <c r="O68" s="1"/>
  <c r="R68" s="1"/>
  <c r="M69"/>
  <c r="O69" s="1"/>
  <c r="R69" s="1"/>
  <c r="M70"/>
  <c r="O70" s="1"/>
  <c r="R70" s="1"/>
  <c r="M75"/>
  <c r="O75" s="1"/>
  <c r="R75" s="1"/>
  <c r="M76"/>
  <c r="O76" s="1"/>
  <c r="R76" s="1"/>
  <c r="M78"/>
  <c r="O78" s="1"/>
  <c r="R78" s="1"/>
  <c r="M79"/>
  <c r="O79" s="1"/>
  <c r="R79" s="1"/>
  <c r="M81"/>
  <c r="O81" s="1"/>
  <c r="R81" s="1"/>
  <c r="M91"/>
  <c r="O91" s="1"/>
  <c r="R91" s="1"/>
  <c r="M92"/>
  <c r="O92" s="1"/>
  <c r="R92" s="1"/>
  <c r="M93"/>
  <c r="O93" s="1"/>
  <c r="R93" s="1"/>
  <c r="M94"/>
  <c r="O94" s="1"/>
  <c r="R94" s="1"/>
  <c r="M95"/>
  <c r="O95" s="1"/>
  <c r="R95" s="1"/>
  <c r="M109" i="1"/>
  <c r="O109" s="1"/>
  <c r="R109" s="1"/>
  <c r="I109"/>
  <c r="M106"/>
  <c r="R7" i="14" l="1"/>
  <c r="M7"/>
  <c r="M9" s="1"/>
  <c r="M16" s="1"/>
  <c r="L7"/>
  <c r="I7"/>
  <c r="F7"/>
  <c r="O57" i="6"/>
  <c r="O11" i="14" s="1"/>
  <c r="O12" s="1"/>
  <c r="R6" i="16"/>
  <c r="R7" s="1"/>
  <c r="R11" s="1"/>
  <c r="R18" s="1"/>
  <c r="H7"/>
  <c r="H11" s="1"/>
  <c r="H18" s="1"/>
  <c r="H7" i="14"/>
  <c r="O7" i="3"/>
  <c r="L17" i="7"/>
  <c r="M9" i="4"/>
  <c r="N8" i="14" s="1"/>
  <c r="N5" i="7"/>
  <c r="N17" s="1"/>
  <c r="R6" i="6"/>
  <c r="R57" s="1"/>
  <c r="O6" i="4"/>
  <c r="M17" i="3"/>
  <c r="O14"/>
  <c r="R14" s="1"/>
  <c r="M27"/>
  <c r="O27" s="1"/>
  <c r="R27" s="1"/>
  <c r="M29"/>
  <c r="O29" s="1"/>
  <c r="R29" s="1"/>
  <c r="M60"/>
  <c r="O60" s="1"/>
  <c r="R60" s="1"/>
  <c r="M77"/>
  <c r="O77" s="1"/>
  <c r="R77" s="1"/>
  <c r="M22"/>
  <c r="O22" s="1"/>
  <c r="O46"/>
  <c r="R46" s="1"/>
  <c r="M84" i="1"/>
  <c r="O84" s="1"/>
  <c r="R84" s="1"/>
  <c r="M48"/>
  <c r="O48" s="1"/>
  <c r="N33"/>
  <c r="N32"/>
  <c r="N31"/>
  <c r="M7"/>
  <c r="M8"/>
  <c r="O8" s="1"/>
  <c r="R8" s="1"/>
  <c r="M9"/>
  <c r="O9" s="1"/>
  <c r="R9" s="1"/>
  <c r="M10"/>
  <c r="O10" s="1"/>
  <c r="R10" s="1"/>
  <c r="M11"/>
  <c r="O11" s="1"/>
  <c r="R11" s="1"/>
  <c r="M12"/>
  <c r="O12" s="1"/>
  <c r="R12" s="1"/>
  <c r="M13"/>
  <c r="O13" s="1"/>
  <c r="R13" s="1"/>
  <c r="M14"/>
  <c r="O14" s="1"/>
  <c r="R14" s="1"/>
  <c r="M15"/>
  <c r="M16"/>
  <c r="O16" s="1"/>
  <c r="M17"/>
  <c r="M18"/>
  <c r="O18" s="1"/>
  <c r="R18" s="1"/>
  <c r="M23"/>
  <c r="O23" s="1"/>
  <c r="R23" s="1"/>
  <c r="M24"/>
  <c r="O24" s="1"/>
  <c r="R24" s="1"/>
  <c r="M25"/>
  <c r="O25" s="1"/>
  <c r="R25" s="1"/>
  <c r="M26"/>
  <c r="O26" s="1"/>
  <c r="R26" s="1"/>
  <c r="M27"/>
  <c r="O27" s="1"/>
  <c r="R27" s="1"/>
  <c r="R139" s="1"/>
  <c r="M28"/>
  <c r="O28" s="1"/>
  <c r="R28" s="1"/>
  <c r="M29"/>
  <c r="O29" s="1"/>
  <c r="R29" s="1"/>
  <c r="M31"/>
  <c r="M32"/>
  <c r="O32" s="1"/>
  <c r="R32" s="1"/>
  <c r="M33"/>
  <c r="M35"/>
  <c r="M36"/>
  <c r="O36" s="1"/>
  <c r="R36" s="1"/>
  <c r="M37"/>
  <c r="R37" s="1"/>
  <c r="M38"/>
  <c r="O38" s="1"/>
  <c r="R38" s="1"/>
  <c r="M39"/>
  <c r="O39" s="1"/>
  <c r="R39" s="1"/>
  <c r="M40"/>
  <c r="O40" s="1"/>
  <c r="R40" s="1"/>
  <c r="M41"/>
  <c r="O41" s="1"/>
  <c r="R41" s="1"/>
  <c r="M42"/>
  <c r="O42" s="1"/>
  <c r="R42" s="1"/>
  <c r="M43"/>
  <c r="O43" s="1"/>
  <c r="R43" s="1"/>
  <c r="M44"/>
  <c r="O44" s="1"/>
  <c r="R44" s="1"/>
  <c r="M45"/>
  <c r="O45" s="1"/>
  <c r="R45" s="1"/>
  <c r="M46"/>
  <c r="M47"/>
  <c r="O47" s="1"/>
  <c r="M49"/>
  <c r="O49" s="1"/>
  <c r="M50"/>
  <c r="O50" s="1"/>
  <c r="R50" s="1"/>
  <c r="M51"/>
  <c r="O51" s="1"/>
  <c r="R51" s="1"/>
  <c r="M52"/>
  <c r="O52" s="1"/>
  <c r="R52" s="1"/>
  <c r="M53"/>
  <c r="O53" s="1"/>
  <c r="R53" s="1"/>
  <c r="M54"/>
  <c r="O54" s="1"/>
  <c r="R54" s="1"/>
  <c r="M55"/>
  <c r="O55" s="1"/>
  <c r="R55" s="1"/>
  <c r="M56"/>
  <c r="O56" s="1"/>
  <c r="R56" s="1"/>
  <c r="M57"/>
  <c r="O57" s="1"/>
  <c r="R57" s="1"/>
  <c r="M58"/>
  <c r="O58" s="1"/>
  <c r="R58" s="1"/>
  <c r="M59"/>
  <c r="O59" s="1"/>
  <c r="R59" s="1"/>
  <c r="M60"/>
  <c r="O60" s="1"/>
  <c r="R60" s="1"/>
  <c r="M61"/>
  <c r="O61" s="1"/>
  <c r="R61" s="1"/>
  <c r="M62"/>
  <c r="O62" s="1"/>
  <c r="R62" s="1"/>
  <c r="M64"/>
  <c r="M65"/>
  <c r="O65" s="1"/>
  <c r="R65" s="1"/>
  <c r="M66"/>
  <c r="O66" s="1"/>
  <c r="R66" s="1"/>
  <c r="M67"/>
  <c r="O67" s="1"/>
  <c r="R67" s="1"/>
  <c r="M68"/>
  <c r="O68" s="1"/>
  <c r="R68" s="1"/>
  <c r="M69"/>
  <c r="O69" s="1"/>
  <c r="R69" s="1"/>
  <c r="M70"/>
  <c r="O70" s="1"/>
  <c r="R70" s="1"/>
  <c r="M71"/>
  <c r="O71" s="1"/>
  <c r="R71" s="1"/>
  <c r="M72"/>
  <c r="O72" s="1"/>
  <c r="R72" s="1"/>
  <c r="M73"/>
  <c r="O73" s="1"/>
  <c r="R73" s="1"/>
  <c r="M76"/>
  <c r="M77"/>
  <c r="O77" s="1"/>
  <c r="R77" s="1"/>
  <c r="M78"/>
  <c r="O78" s="1"/>
  <c r="R78" s="1"/>
  <c r="M79"/>
  <c r="O79" s="1"/>
  <c r="R79" s="1"/>
  <c r="M80"/>
  <c r="O80" s="1"/>
  <c r="R80" s="1"/>
  <c r="M81"/>
  <c r="O81" s="1"/>
  <c r="R81" s="1"/>
  <c r="M82"/>
  <c r="O82" s="1"/>
  <c r="R82" s="1"/>
  <c r="M83"/>
  <c r="O83" s="1"/>
  <c r="R83" s="1"/>
  <c r="M85"/>
  <c r="O85" s="1"/>
  <c r="R85" s="1"/>
  <c r="M86"/>
  <c r="O86" s="1"/>
  <c r="R86" s="1"/>
  <c r="M87"/>
  <c r="O87" s="1"/>
  <c r="M88"/>
  <c r="O88" s="1"/>
  <c r="R88" s="1"/>
  <c r="M89"/>
  <c r="M90"/>
  <c r="O90" s="1"/>
  <c r="R90" s="1"/>
  <c r="M91"/>
  <c r="O91" s="1"/>
  <c r="R91" s="1"/>
  <c r="M92"/>
  <c r="O92" s="1"/>
  <c r="R92" s="1"/>
  <c r="M93"/>
  <c r="O93" s="1"/>
  <c r="R93" s="1"/>
  <c r="M94"/>
  <c r="O94" s="1"/>
  <c r="R94" s="1"/>
  <c r="M95"/>
  <c r="O95" s="1"/>
  <c r="R95" s="1"/>
  <c r="M96"/>
  <c r="O96" s="1"/>
  <c r="R96" s="1"/>
  <c r="M97"/>
  <c r="M98"/>
  <c r="O98" s="1"/>
  <c r="R98" s="1"/>
  <c r="M99"/>
  <c r="O99" s="1"/>
  <c r="R99" s="1"/>
  <c r="M100"/>
  <c r="O100" s="1"/>
  <c r="R100" s="1"/>
  <c r="M101"/>
  <c r="O101" s="1"/>
  <c r="R101" s="1"/>
  <c r="M102"/>
  <c r="O102" s="1"/>
  <c r="R102" s="1"/>
  <c r="M103"/>
  <c r="O103" s="1"/>
  <c r="R103" s="1"/>
  <c r="M104"/>
  <c r="O104" s="1"/>
  <c r="R104" s="1"/>
  <c r="M105"/>
  <c r="O105" s="1"/>
  <c r="R105" s="1"/>
  <c r="O106"/>
  <c r="R106" s="1"/>
  <c r="M107"/>
  <c r="O107" s="1"/>
  <c r="R107" s="1"/>
  <c r="M108"/>
  <c r="O108" s="1"/>
  <c r="R108" s="1"/>
  <c r="M6"/>
  <c r="S6" i="16" l="1"/>
  <c r="S7" s="1"/>
  <c r="S11" s="1"/>
  <c r="S18" s="1"/>
  <c r="G7" i="14"/>
  <c r="G9" s="1"/>
  <c r="G16" s="1"/>
  <c r="O17" i="3"/>
  <c r="H9" i="14"/>
  <c r="H16" s="1"/>
  <c r="S7"/>
  <c r="R7" i="3"/>
  <c r="O7" i="1"/>
  <c r="L6" i="14"/>
  <c r="L9" s="1"/>
  <c r="L16" s="1"/>
  <c r="R47" i="1"/>
  <c r="R48"/>
  <c r="T48"/>
  <c r="R49"/>
  <c r="T49"/>
  <c r="N30"/>
  <c r="O9" i="4"/>
  <c r="P8" i="14" s="1"/>
  <c r="O76" i="1"/>
  <c r="O17"/>
  <c r="O89"/>
  <c r="O35"/>
  <c r="O6"/>
  <c r="O33"/>
  <c r="R33" s="1"/>
  <c r="O31"/>
  <c r="O64"/>
  <c r="M63"/>
  <c r="O15"/>
  <c r="R15" s="1"/>
  <c r="O46"/>
  <c r="R46" s="1"/>
  <c r="O97"/>
  <c r="R97" s="1"/>
  <c r="H5" i="7"/>
  <c r="H6"/>
  <c r="H7"/>
  <c r="H8"/>
  <c r="H9"/>
  <c r="H10"/>
  <c r="H11"/>
  <c r="H12"/>
  <c r="H13"/>
  <c r="O6" i="16" l="1"/>
  <c r="O7" s="1"/>
  <c r="O11" s="1"/>
  <c r="O18" s="1"/>
  <c r="H17" i="7"/>
  <c r="R17" i="3"/>
  <c r="R7" i="1"/>
  <c r="R31"/>
  <c r="O30"/>
  <c r="R6" i="4"/>
  <c r="R9" s="1"/>
  <c r="Q9"/>
  <c r="R8" i="14" s="1"/>
  <c r="S8" s="1"/>
  <c r="O63" i="1"/>
  <c r="R22" i="3"/>
  <c r="I7" i="4"/>
  <c r="I8"/>
  <c r="I6"/>
  <c r="O6" i="14" l="1"/>
  <c r="U6"/>
  <c r="U9" s="1"/>
  <c r="U16" s="1"/>
  <c r="I9" i="4"/>
  <c r="J8" i="14" s="1"/>
  <c r="R89" i="1"/>
  <c r="R76"/>
  <c r="R17"/>
  <c r="R35"/>
  <c r="R64"/>
  <c r="R63" s="1"/>
  <c r="I7" i="3"/>
  <c r="I8"/>
  <c r="I9"/>
  <c r="I10"/>
  <c r="I11"/>
  <c r="I12"/>
  <c r="I13"/>
  <c r="I14"/>
  <c r="I15"/>
  <c r="I16"/>
  <c r="I18"/>
  <c r="I19"/>
  <c r="I20"/>
  <c r="I21"/>
  <c r="I22"/>
  <c r="I23"/>
  <c r="I24"/>
  <c r="I25"/>
  <c r="I26"/>
  <c r="I27"/>
  <c r="I28"/>
  <c r="I29"/>
  <c r="I30"/>
  <c r="I31"/>
  <c r="I34"/>
  <c r="I35"/>
  <c r="I36"/>
  <c r="I37"/>
  <c r="I38"/>
  <c r="I39"/>
  <c r="I40"/>
  <c r="I41"/>
  <c r="I42"/>
  <c r="I43"/>
  <c r="I44"/>
  <c r="I45"/>
  <c r="I46"/>
  <c r="I47"/>
  <c r="I48"/>
  <c r="I49"/>
  <c r="I50"/>
  <c r="I51"/>
  <c r="I52"/>
  <c r="I53"/>
  <c r="I54"/>
  <c r="I55"/>
  <c r="I56"/>
  <c r="I57"/>
  <c r="I58"/>
  <c r="I59"/>
  <c r="I60"/>
  <c r="I61"/>
  <c r="I62"/>
  <c r="I63"/>
  <c r="I64"/>
  <c r="I65"/>
  <c r="I66"/>
  <c r="I67"/>
  <c r="I68"/>
  <c r="I69"/>
  <c r="I70"/>
  <c r="I75"/>
  <c r="I76"/>
  <c r="I77"/>
  <c r="I78"/>
  <c r="I79"/>
  <c r="I80"/>
  <c r="I81"/>
  <c r="I90"/>
  <c r="I91"/>
  <c r="I92"/>
  <c r="I93"/>
  <c r="I94"/>
  <c r="I95"/>
  <c r="P6" i="14" l="1"/>
  <c r="P6" i="16"/>
  <c r="P7" s="1"/>
  <c r="P11" s="1"/>
  <c r="P18" s="1"/>
  <c r="I17" i="3"/>
  <c r="I108" i="1"/>
  <c r="I107"/>
  <c r="I106"/>
  <c r="I105"/>
  <c r="J7" i="14" l="1"/>
  <c r="I7" i="6"/>
  <c r="I8"/>
  <c r="I9"/>
  <c r="I10"/>
  <c r="I11"/>
  <c r="I12"/>
  <c r="I13"/>
  <c r="I14"/>
  <c r="I15"/>
  <c r="I16"/>
  <c r="I17"/>
  <c r="I18"/>
  <c r="I19"/>
  <c r="I20"/>
  <c r="I21"/>
  <c r="I22"/>
  <c r="I23"/>
  <c r="I24"/>
  <c r="I25"/>
  <c r="I26"/>
  <c r="I27"/>
  <c r="I28"/>
  <c r="I29"/>
  <c r="I30"/>
  <c r="I31"/>
  <c r="I6"/>
  <c r="I57" l="1"/>
  <c r="I11" i="14" s="1"/>
  <c r="I12" s="1"/>
  <c r="J39" i="3"/>
  <c r="M42"/>
  <c r="O42" s="1"/>
  <c r="R42" s="1"/>
  <c r="M39" l="1"/>
  <c r="K7" i="14"/>
  <c r="H30" i="1"/>
  <c r="J30"/>
  <c r="I89"/>
  <c r="I90"/>
  <c r="I91"/>
  <c r="I92"/>
  <c r="I93"/>
  <c r="I94"/>
  <c r="I95"/>
  <c r="I96"/>
  <c r="I97"/>
  <c r="I98"/>
  <c r="I99"/>
  <c r="I100"/>
  <c r="I101"/>
  <c r="I102"/>
  <c r="I103"/>
  <c r="I104"/>
  <c r="I88"/>
  <c r="H87"/>
  <c r="Q87" s="1"/>
  <c r="I65"/>
  <c r="I66"/>
  <c r="I67"/>
  <c r="I68"/>
  <c r="I69"/>
  <c r="I70"/>
  <c r="I71"/>
  <c r="I72"/>
  <c r="I73"/>
  <c r="I76"/>
  <c r="I77"/>
  <c r="I78"/>
  <c r="I79"/>
  <c r="I80"/>
  <c r="I81"/>
  <c r="I82"/>
  <c r="I83"/>
  <c r="I84"/>
  <c r="I85"/>
  <c r="I86"/>
  <c r="I64"/>
  <c r="I32"/>
  <c r="I33"/>
  <c r="I35"/>
  <c r="I36"/>
  <c r="I37"/>
  <c r="I38"/>
  <c r="I39"/>
  <c r="I40"/>
  <c r="I41"/>
  <c r="I42"/>
  <c r="I43"/>
  <c r="I44"/>
  <c r="I45"/>
  <c r="I46"/>
  <c r="I47"/>
  <c r="I48"/>
  <c r="I49"/>
  <c r="I50"/>
  <c r="I51"/>
  <c r="I52"/>
  <c r="I53"/>
  <c r="I54"/>
  <c r="I55"/>
  <c r="I56"/>
  <c r="I57"/>
  <c r="I58"/>
  <c r="I59"/>
  <c r="I60"/>
  <c r="I61"/>
  <c r="I62"/>
  <c r="I31"/>
  <c r="I17"/>
  <c r="I18"/>
  <c r="I23"/>
  <c r="I24"/>
  <c r="I25"/>
  <c r="I26"/>
  <c r="I27"/>
  <c r="I139" s="1"/>
  <c r="I28"/>
  <c r="I29"/>
  <c r="I7"/>
  <c r="I8"/>
  <c r="I9"/>
  <c r="I10"/>
  <c r="I11"/>
  <c r="I12"/>
  <c r="I13"/>
  <c r="I14"/>
  <c r="I15"/>
  <c r="I6"/>
  <c r="K6" i="16" l="1"/>
  <c r="K7" s="1"/>
  <c r="K11" s="1"/>
  <c r="K18" s="1"/>
  <c r="N7" i="14"/>
  <c r="Q30" i="1"/>
  <c r="I16"/>
  <c r="Q16"/>
  <c r="I87"/>
  <c r="M30"/>
  <c r="I63"/>
  <c r="I30"/>
  <c r="R6" i="14" l="1"/>
  <c r="N6"/>
  <c r="N9" s="1"/>
  <c r="N16" s="1"/>
  <c r="K6"/>
  <c r="K9" s="1"/>
  <c r="K16" s="1"/>
  <c r="I6"/>
  <c r="I9" s="1"/>
  <c r="I16" s="1"/>
  <c r="I6" i="16"/>
  <c r="I7" s="1"/>
  <c r="I11" s="1"/>
  <c r="I18" s="1"/>
  <c r="R87" i="1"/>
  <c r="R16"/>
  <c r="N6" i="16" l="1"/>
  <c r="N7" s="1"/>
  <c r="N11" s="1"/>
  <c r="N18" s="1"/>
  <c r="J6" i="14"/>
  <c r="J9" s="1"/>
  <c r="J16" s="1"/>
  <c r="J6" i="16"/>
  <c r="J7" s="1"/>
  <c r="J11" s="1"/>
  <c r="J18" s="1"/>
  <c r="R9" i="14"/>
  <c r="R16" s="1"/>
  <c r="S6"/>
  <c r="R30" i="1"/>
  <c r="E5" i="2" l="1"/>
  <c r="E9" i="4" l="1"/>
  <c r="F8" i="14" s="1"/>
  <c r="F12" l="1"/>
  <c r="F9" l="1"/>
  <c r="F16" s="1"/>
  <c r="O45" i="3" l="1"/>
  <c r="R45" s="1"/>
  <c r="N39"/>
  <c r="O7" i="14" l="1"/>
  <c r="O9" s="1"/>
  <c r="O16" s="1"/>
  <c r="O39" i="3"/>
  <c r="P7" i="14" l="1"/>
  <c r="P9" s="1"/>
  <c r="P16" s="1"/>
  <c r="R39" i="3"/>
  <c r="S9" i="14" l="1"/>
  <c r="S16" s="1"/>
</calcChain>
</file>

<file path=xl/sharedStrings.xml><?xml version="1.0" encoding="utf-8"?>
<sst xmlns="http://schemas.openxmlformats.org/spreadsheetml/2006/main" count="1619" uniqueCount="677">
  <si>
    <t>α/α</t>
  </si>
  <si>
    <t>Τίτλος Έργου</t>
  </si>
  <si>
    <t>Νομικές Δεσμεύσεις</t>
  </si>
  <si>
    <t>Παρατηρήσεις</t>
  </si>
  <si>
    <t>Μελέτη βελτίωσης αλιευτ. Καταφυγίου Κουφονησίου</t>
  </si>
  <si>
    <t xml:space="preserve">Δράσεις υποστήριξης περιηγητικού τουρισμού ν. Κέας </t>
  </si>
  <si>
    <t>Συμπληρωματικές Δράσεις Ανάπλασης Περιηγητικών Δικτύων ν. Αμοργού</t>
  </si>
  <si>
    <t xml:space="preserve">Αρχιτεκτονική Μελέτη Ανάδειξης Αρχαιολογικού Χώρου Αγ. Ιωάννη Κορθίου (Θεολόγος) Ανδρος </t>
  </si>
  <si>
    <t>Μελέτη Διαμόρφωσης πηγής (Κόμης) Θεοσκεπάστου περιοχής Αηδονίων Κορθίου Ανδρου</t>
  </si>
  <si>
    <t>Μελέτη Στατικής Επάρκειας Διοικητηρίου Περιφερειακής ενότητας Θήρας</t>
  </si>
  <si>
    <t>Σύναψη νέων Προγραμματικών Συμβάσεων</t>
  </si>
  <si>
    <t>Αγορά Ακινήτων για τις Ανάγκες της Περιφέρειας Ν. Κυκλάδων</t>
  </si>
  <si>
    <t xml:space="preserve">Έργα Περιβάλλοντος </t>
  </si>
  <si>
    <t>Αποπληρωμές Έργων βάσει δικαστικών αποφάσεων / Πληρωμές δικαστικών εξόδων κλπ (2013)</t>
  </si>
  <si>
    <t>Μικρά Συμπληρωματικά Έργα</t>
  </si>
  <si>
    <t>Αποκατάσταση στατικής Επάρκειας και Επισκευή κτιρίου Περιφέρειας Ν. Αιγαίου στα Φηρά Θήρας</t>
  </si>
  <si>
    <t>Αποθεματικό - Αποπληρωμές Περαιωθέντων Έργων,κλπ</t>
  </si>
  <si>
    <t>Μ.Π.Ε Καταφυγίου Αλιευτικών Σκαφών Καραβοστασίου Φολεγάνδρου</t>
  </si>
  <si>
    <t>Π.Π.Α Καταφυγίου Αλιευτικών Σκαφών Καραβοστασίου Φολεγάνδρου</t>
  </si>
  <si>
    <t>Π.Σ. Περιφέρειας Νοτίου Αιγαίου και Υπουργείου Πολιτισμού &amp; Τουρισμού για το έργο "Τεκμηρίωση - Ανάδειξη Θεάτρου Αρχαίας Θήρας"</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</si>
  <si>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</si>
  <si>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</si>
  <si>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</si>
  <si>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</si>
  <si>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Άρσεις Καταπτώσεων κλπ )</t>
  </si>
  <si>
    <t>Έργα - Δράσεις Πολιτικής Προστασίας (όπως Αποχιονισμοί κλπ )</t>
  </si>
  <si>
    <t>ΠΣ ΠΝΑ και Δήμου Σύρου - Ερμούπολης για το έργο "Αποκατάσταση στίβου και χώρου αθλοπαιδιών στο Δ. Ανοικτό Γυμναστήριο Δ. Σύρου - Ερμούπολης στα Πευκάκια"</t>
  </si>
  <si>
    <t>ΠΣ ΠΝΑ και Δήμου Σύρου - Ερμούπολης  του έργου ''Εκμετάλλευση Απορριπτόμενης Θερμότητας του Εργοστασίου της ΔΕΗ (ΑΣΠ Σύρου) προς Θέρμανση του Δημοτικού Κολυμβητηρίου''</t>
  </si>
  <si>
    <t>Συμπληρωματικές εργασίες στο γήπεδο 5*5 Κιμώλου</t>
  </si>
  <si>
    <t>Προμήθεια εφαρμογών και εξοπλισμού υπηρεσιών Περιφέρειας (software &amp; hardware)</t>
  </si>
  <si>
    <t>Επισκευή και Αγορά Εξοπλισμού για το κτήριο του κτηνιατρείου Σύρου</t>
  </si>
  <si>
    <t>Εγκατάσταση Ηλεκτρογεννητριών Κτηρίων ΠΕ Κυκλάδων (Κτηρίων Σύρου κλπ)</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</si>
  <si>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</si>
  <si>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</si>
  <si>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Προγράμματα Κατάρτισης Επιμόρφωσης και Δια βίου Μάθησης (χρήση 2014)</t>
  </si>
  <si>
    <t>Έργα και Ενέργειες Πολιτιστικής Ανάπτυξης ΠΕ Κυκλάδων (χρήση 2014)</t>
  </si>
  <si>
    <t>Έργα και Δράσεις Αθλητικής Ανάπτυξης ΠΕ Κυκλάδων (Χρήση 2014)</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</si>
  <si>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</si>
  <si>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</si>
  <si>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</si>
  <si>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Συμμετοχή της ΠΝΑ στο Ευρωπαϊκό Πρόγραμμα με τίτλο "Παραδοσιακή Μουσική - Νέοι Μουσικοί και παλιές ιστορίες"</t>
  </si>
  <si>
    <t>ΠΣ μεταξύ ΠΝΑ και Πολυτεχνείο Κρήτης για την Υλοποίηση του Προγράμματος Παρακολούθησης και Ελέγχου των Επικίνδυνων και Τοξικών Ουσιών από το Ναυάγιο του SEA DIAMOND</t>
  </si>
  <si>
    <t>Συντήρηση - Αποκατάσταση φθορών στις αθλητικές εγκαταστάσεις του Δήμου Αμοργού</t>
  </si>
  <si>
    <t>Διάνοιξη Γεώτρησης Δήμου Κέας</t>
  </si>
  <si>
    <t xml:space="preserve">Δράσεις Αντιμετώπισης Κατολισθητικών φαινομένων στο χερσαίο χώρο λιμένα Ανάφης </t>
  </si>
  <si>
    <t xml:space="preserve">Άρση κατάπτωσης στο Λιμάνι της Ανάφης </t>
  </si>
  <si>
    <t xml:space="preserve">Αποκατάσταση Κτηρίου Πρώην Επαρχείου Άνδρου </t>
  </si>
  <si>
    <t xml:space="preserve">Προμήθεια Ειδών Παντοπωλείου για το Κοινωνικό Παντοπωλείο Περιφερειακής Ενότητας Σύρου </t>
  </si>
  <si>
    <t>ΠΣ μεταξύ «ΠΝΑ», «ΕΛΓΟ-ΔΗΜΗΤΡΑ» &amp; «ΕΛΙΧΡΥΣΟΣ ΚΟΙΝ.Σ.ΕΠ.», για την Δημιουργία Βοτανικού Κήπου στη Σύρο</t>
  </si>
  <si>
    <t>ΠΣ μεταξύ ΠΝΑ Δ. Κύθνου &amp; ΕΜΠ, για την Αποτύπωση, Ιστορική Τεκμηρίωση και σενάρια Ανάδειξης του Σπηλαίου «Καταφύκι» στη Δρυοπίδα Κύθνου</t>
  </si>
  <si>
    <t>Γενικό Έργο</t>
  </si>
  <si>
    <t xml:space="preserve">Π/Υ </t>
  </si>
  <si>
    <t>Προτειν. Π/Υ Προγραμ.</t>
  </si>
  <si>
    <t>Διαγράμμιση Επαρχιακού οδικού δικτύου Νομού Κυκλάδων (2011)</t>
  </si>
  <si>
    <t>Ακτομηχανική Μελέτη για την βελτίωση λιμενικών εγκαταστάσεων και κατασκευή προβλήτας επικίνδυνων φορτίων Ίου</t>
  </si>
  <si>
    <t>Μελέτη βελτίωσης λιμ. Εγκαταστάσεων και κατασκευή προβλήτας επικινδυνων φορτιων Ιου</t>
  </si>
  <si>
    <t>Μελέτη οδικού δικτύου Χώρα-Κιόνια-Αγία Μαρίνα ν. Τήνου</t>
  </si>
  <si>
    <t>Μελέτη διάνοιξης περιφερειακού δρόμου Κουφονησίου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</si>
  <si>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</si>
  <si>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</si>
  <si>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</si>
  <si>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</si>
  <si>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</si>
  <si>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Βελτιώσεις-συντηρήσεις επαρχιακού οδικού δικτύου ν. Άνδρου (Χρήση 2009)</t>
  </si>
  <si>
    <t>Αποκατάσταση ζημιών από θεομηνίες και ακραία καιρικά φαινόμενα σε νησιά του Νομού Κυκλάδων</t>
  </si>
  <si>
    <t>Αποκατάσταση και μέτρα αναχαίτισης των καταπτώσεων στον επαρχιακό δρόμο Κόρωνου - Σκαδού και Κορωνίδας Ελιγμού στην νήσο Νάξο</t>
  </si>
  <si>
    <t>Έργα, Ενέργειες Δράσεις με Ολοκλήρωμενο Φυσικό Αντικείμενο, προς Αποπληρωμή</t>
  </si>
  <si>
    <t>Επισκευή Μόνωσης Δημοτικού Σχολείου Αντιπάρου</t>
  </si>
  <si>
    <t>Αγροτική οδοποιία ν. Κύθνου (Β΄ Φάση)</t>
  </si>
  <si>
    <t xml:space="preserve">Οδός προσπέλασης προς νέα προβλήτα Μέριχα Κύθνου </t>
  </si>
  <si>
    <t>Διαγράμμιση επαρχιακού οδικού δικτύου ν. Κέας</t>
  </si>
  <si>
    <t>Συντήρηση Επαρχιακού οδικού δικτύου Σίφνου</t>
  </si>
  <si>
    <t>Επισκευή - Συντήρηση Κεντρικού Κτιρίου του Αγροκηπίου Παροικιάς Ν. Πάρου</t>
  </si>
  <si>
    <t>Επισκευή συντήρηση κτιρίου Αγροτικής Ανάπτυξης ν. Πάρου</t>
  </si>
  <si>
    <t xml:space="preserve">Ασφάλεια επαρχ. Οδ. Δικτύου Θήρας </t>
  </si>
  <si>
    <t>Συντήρηση κτιρίου Δημ. Σχολείου Αντιπάρου</t>
  </si>
  <si>
    <t>Συντήρηση Επαρχ. οδικού δικτύου ν. Τήνου (χρήση 2009)</t>
  </si>
  <si>
    <t>Κατασκευή Δ/Ξ Υδρευσης στο Δ.Δ Καπαριά Δ. Κορθίου</t>
  </si>
  <si>
    <t>Αποκατάσταση των Ζημιών από τις Θεομηνίες Ιανουαρίου και Φεβρουαρίου 2011 στα νησιά των Κυκλάδων</t>
  </si>
  <si>
    <t>Συντήρηση Επαρχιακού Οδικού Δικτύου ν. Άνδρου (Χρήση 2012)</t>
  </si>
  <si>
    <t>Συντήρηση Οδικού Δικτύου ν. Αντίπαρου (Χρήση 2012)</t>
  </si>
  <si>
    <t>Συντήρηση Οδικού Δικτύου ν. Ίου (Χρήση 2012)</t>
  </si>
  <si>
    <t>Συντήρηση Οδικού Δικτύου ν. Θηρασιάς (Χρήση 2012)</t>
  </si>
  <si>
    <t>Συντήρηση Οδικού Δικτύου ν. Σερίφου (Χρήση 2012)</t>
  </si>
  <si>
    <t>Συντήρηση Οδικού Δικτύου ν. Σίφνου (Χρήση 2012)</t>
  </si>
  <si>
    <t>Συντήρηση Οδικού Δικτύου ν. Μήλου (Χρήση 2012)</t>
  </si>
  <si>
    <t>Επισκευή υφιστάμενου τμήματος Λιμένα Μέριχα Κύθνου</t>
  </si>
  <si>
    <t>Συντήρηση Οδικού Δικτύου νησιών ΠΕ Κυκλάδων της ΠΝΑ</t>
  </si>
  <si>
    <t xml:space="preserve">Συντήρηση Οδικού Δικτύου Ν. Νάξου  </t>
  </si>
  <si>
    <t>Αποθεματικό - Συντήρησης Οδικού Δικτύου νησιών ΠΕ Κυκλάδων της ΠΝΑ</t>
  </si>
  <si>
    <t>Αντιπλημμυρική Προστασία ΠΕ Κυκλάδων</t>
  </si>
  <si>
    <t>Αποκατάσταση Δικτύου Ύδρευσης νήσου Σερίφου (Πυρκαγιές 2013)</t>
  </si>
  <si>
    <t>Έργα Αντιπλημμυρικής Προστασίας Άνδρου</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</si>
  <si>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</si>
  <si>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</si>
  <si>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</si>
  <si>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</si>
  <si>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Επαρχιακή οδός Καμπί - Χαβουνά - Κάτω Μεριά ν. Κέας</t>
  </si>
  <si>
    <t>Κατασκευή ΤΕΕ ν. Θήρας</t>
  </si>
  <si>
    <t>Κατασκευή Γυμνασίου Μεσσαριάς ν. Θήρας</t>
  </si>
  <si>
    <t>Αποκατάσταση ζημιών - συντήρηση οδικού επαρχιακού δικτύου Ν.Νάξου</t>
  </si>
  <si>
    <t>Κάλυψη Εθνικής Συμμετοχής του έργου INTERREG IVC EVITA (τ.ε. 2009ΕΠ36780000)</t>
  </si>
  <si>
    <t>Διαμόρφωση χερσαίων χώρων παραπλεύρως παλαιού λιμένα Μυκόνου</t>
  </si>
  <si>
    <t>Βελτίωση νότιου περιφερειακού δρόμου Ν. Σερίφου</t>
  </si>
  <si>
    <t>Κατασκευή Λιμενικού έργου Πολλωνίων νήσου Μήλου</t>
  </si>
  <si>
    <t>Λιμενικά έργα Ψάθης Κιμώλου</t>
  </si>
  <si>
    <t>Εξοπλισμός Ειδικών Σχολείων Περιφέρειας Νοτίου Αιγαίου</t>
  </si>
  <si>
    <t>Κατασκευή τεσσάρων αιθουσών στο 2/θέσιο ειδικό σχολείο Νάξου</t>
  </si>
  <si>
    <t>Ενέργειες ενίσχυσης της κοινωνικής συνοχής και βελτίωσης της ποιότητας ζωής ηλικιωμένων και ατόμων που χρήζουν κατ' οίκον βοήθειας</t>
  </si>
  <si>
    <t>Πιλοτικό πρόγραμμα ολοκληρωμένης διαχείρισης απορριμμάτων Δήμου Ανάφης &amp; Δήμου Χάλκης</t>
  </si>
  <si>
    <t>Προμήθεια και εγκατάσταση μονάδων παραγωγής και διάθεσης πόσιμου νερού στα μικρά νησιά της ΠΝΑ</t>
  </si>
  <si>
    <t>Προμήθεια μονάδας αφαλάτωσης Κουφονησίου και κατασκευή συνοδών έργων</t>
  </si>
  <si>
    <t>Προβολή του τουριστικού προϊόντος της Περιφέρειας Νοτίου Αιγαίου</t>
  </si>
  <si>
    <t>Πρόγραμμα ολοκληρωμένης διαχείρισης απορριμάτων Δήμου Σικίνου</t>
  </si>
  <si>
    <t>Προμήθεια μονάδων παραγωγής πόσιμου νερού Περιφέρειας Νοτίου Αιγαίου</t>
  </si>
  <si>
    <t>Πολυδύναμο περιφερειακό Ιατρείο Κουφονησίου</t>
  </si>
  <si>
    <t>Εγκατάσταση πλωτού κυματοθραύστη στο Λιμάνι Αδάμαντα Μήλου</t>
  </si>
  <si>
    <t>Κατασκευή Δημ. Σχολείου ν. Κέας</t>
  </si>
  <si>
    <t>2001ΕΠ06700002</t>
  </si>
  <si>
    <t>2011ΕΠ36720004</t>
  </si>
  <si>
    <t>2009ΕΠ06780015</t>
  </si>
  <si>
    <t>2011ΕΠ06780003</t>
  </si>
  <si>
    <t>2011ΕΠ06780010</t>
  </si>
  <si>
    <t>2012ΕΠ06780001</t>
  </si>
  <si>
    <t>2011ΕΠ06780039</t>
  </si>
  <si>
    <t>2012ΕΠ06780010</t>
  </si>
  <si>
    <t>2009ΕΠ06780001</t>
  </si>
  <si>
    <t>2011ΕΠ06780015</t>
  </si>
  <si>
    <t>2011ΕΠ06780044</t>
  </si>
  <si>
    <t>2012ΕΠ06780008</t>
  </si>
  <si>
    <t>2009ΕΠ06780013</t>
  </si>
  <si>
    <t>2012ΕΠ06780016</t>
  </si>
  <si>
    <t>2012ΕΠ06780043</t>
  </si>
  <si>
    <t>2013ΕΠ06780027</t>
  </si>
  <si>
    <t>2010ΝΑ02880003</t>
  </si>
  <si>
    <t>2010ΝΑ02880004</t>
  </si>
  <si>
    <t xml:space="preserve">Κωδικός  Εργου  / Μελέτης </t>
  </si>
  <si>
    <t>Προτεινόμενος Π/Υ</t>
  </si>
  <si>
    <t xml:space="preserve">Συμβασιοποιημένος  Π/Υ </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</si>
  <si>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</si>
  <si>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</si>
  <si>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</si>
  <si>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Κατασκευή Γηπέδου Μίνι Ποδοσφαίρου 5χ5 στην Ανάφη</t>
  </si>
  <si>
    <t>Απομάκρυνση, Καθαρισμός και Αντικατάσταση στοιχείων Αμιάντου στο Κ. Ε.Π.Π.Υ.Ε.Λ ΝΑΞΟΥ.</t>
  </si>
  <si>
    <t>Συντήρηση Επαρχιακού Οδικού Δικτύου Ν. Σύρου (Χρήση 2014)</t>
  </si>
  <si>
    <t>Αποθεματικό Συντήρησης Οδικού Δικτύου νησιών ΠΕ Κυκλάδων</t>
  </si>
  <si>
    <t>Πλακόστρωση Χώρας Ανάφης</t>
  </si>
  <si>
    <t xml:space="preserve">ΕΡΓΑ ΜΕ ΟΛΟΚΛΗΡΩΜΕΝΟ ΦΥΣΙΚΟ ΑΝΤΙΚΕΙΜΕΝΟ / ΠΡΟΣ ΑΠΟΠΛΗΡΩΜΗ </t>
  </si>
  <si>
    <t>Σ.Α</t>
  </si>
  <si>
    <t>ΣΑΕΠ 067</t>
  </si>
  <si>
    <t xml:space="preserve">Συντήρηση Οδικού Δικτύου Ν. Κύθνου (2013) </t>
  </si>
  <si>
    <t xml:space="preserve">Συντήρηση Οδικού Δικτύου Ν. Σικίνου (2013) </t>
  </si>
  <si>
    <t>Συντήρηση Οδικού Δικτύου Ν. Άνδρου  (2014)</t>
  </si>
  <si>
    <t>Συντήρηση Οδικού Δικτύου Ν. Κέας  (2013)</t>
  </si>
  <si>
    <t>Συντήρηση Οδικού Δικτύου Ν. Αντιπάρου (2014)</t>
  </si>
  <si>
    <t>Συντήρηση Οδικού Δικτύου Ν. Πάρου (2014)</t>
  </si>
  <si>
    <t>Συντήρηση Οδικού Δικτύου Ν. Μήλου (2014)</t>
  </si>
  <si>
    <t>Συντήρηση Οδικού Δικτύου Ν. Σερίφου (2014)</t>
  </si>
  <si>
    <t>Καταφύγιο Αλιευτικών Σκαφών στο Καραβοστάσι Φολεγάνδρου</t>
  </si>
  <si>
    <t>Νέο Λιμάνι Σχοινούσας</t>
  </si>
  <si>
    <t>Δρόμος Χώρας Κύθνου - Δρυοπίδας Ν. Κύθνου</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</si>
  <si>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</si>
  <si>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</si>
  <si>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</si>
  <si>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</si>
  <si>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</si>
  <si>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Ολοκλήρωση Επέκτασης Εξωτερικού έργου Λιμένα Τήνου</t>
  </si>
  <si>
    <t>ΣΑΕΠ 567</t>
  </si>
  <si>
    <t>Δαπάνες υποδομών σε ειδικούς χώρους υποδοχής και παραμονής λαθρομεταναστών στην ΠΝΑ</t>
  </si>
  <si>
    <t>Επειγ. Έργα/μελετ. Αντιπλημμυρικής προστασίας για αποκατάστ. ζημιών από τη θεομηνία της 28-11-01 στο Δ. Δρυμαλίας Ν. Νάξου</t>
  </si>
  <si>
    <t>2001ΕΠ06700005</t>
  </si>
  <si>
    <t>Προμήθεια συστημάτων προσβασιμότητας ατόμων με αναπηρίες σε παραλίες των νησιών του Νοτίου Αιγαίου</t>
  </si>
  <si>
    <t>ΣΥΝΟΛΟ</t>
  </si>
  <si>
    <t>Αποκατάσταση ΧΑΔΑ Δήμου Μυκόνου</t>
  </si>
  <si>
    <t xml:space="preserve">ΣΥΝΟΛΑ </t>
  </si>
  <si>
    <t>Σύνολο</t>
  </si>
  <si>
    <t>ΠΙΝΑΚΑΣ 1  ΑΔΙΑΘΕΤΑ ΥΠΟΛΟΙΠΑ ΠΡΟΗΓΟΥΜΕΝΩΝ ΧΡΗΣΕΩΝ (ΙΔΙΟΙ ΠΟΡΟΙ)</t>
  </si>
  <si>
    <t>Συντήρηση Οδικού Δικτύου Ν. Κιμώλου (2014)</t>
  </si>
  <si>
    <t>Συντήρηση Οδικού Δικτύου Ν. Σίφνου (2014)</t>
  </si>
  <si>
    <t>Νέο Έργο</t>
  </si>
  <si>
    <t>Κάλυψη Εθνικής Συμμετοχής του έργου MED 2007-2013 "TRANSit" (τ.ε. 2010ΕΠ36780000)</t>
  </si>
  <si>
    <t>2012ΕΠ06780009</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</si>
  <si>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</si>
  <si>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</si>
  <si>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</si>
  <si>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</si>
  <si>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</si>
  <si>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</si>
  <si>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</si>
  <si>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</si>
  <si>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</si>
  <si>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</si>
  <si>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</si>
  <si>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</si>
  <si>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</si>
  <si>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 xml:space="preserve">Έχει εκπνεύσει η προθεσμία της Π.Σ/ προφορικό αίτημα για παράταση. </t>
  </si>
  <si>
    <t xml:space="preserve">Πληρωμή Συμμετοχής της ΠΝΑ στο δίκτυο CRPM </t>
  </si>
  <si>
    <t xml:space="preserve">Στάδιο Αποπληρωμής </t>
  </si>
  <si>
    <t>Στάδιο Έγκρισης Μελέτης</t>
  </si>
  <si>
    <t>(1)</t>
  </si>
  <si>
    <t>(2)</t>
  </si>
  <si>
    <t>(5)</t>
  </si>
  <si>
    <t>Αδιάθετα Υπόλοιπα Προηγούμενων Χρήσεων (Ίδιοι Πόροι)</t>
  </si>
  <si>
    <t>Συντήρηση Οδικού Δικτύου Ν. Θήρας (2014)</t>
  </si>
  <si>
    <t>ΣΥΝΟΛΟ Ι</t>
  </si>
  <si>
    <t>ΣΥΝΟΛΟ ΙΙ</t>
  </si>
  <si>
    <t>ΣΥΝΟΛΟ ΙΙΙ</t>
  </si>
  <si>
    <t>ΓΕΝΙΚΟ ΣΥΝΟΛΟ (Ι+ΙΙ+ΙΙΙ)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</si>
  <si>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</si>
  <si>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</si>
  <si>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(12)</t>
  </si>
  <si>
    <t>Υποέργο 2: Επισκευή - Συντήρηση Δαπέδων &amp; Εσωτερικών Κουφωμάτων στο Ισόγειο του Κτηρίου της ΠΝΑ</t>
  </si>
  <si>
    <t>Υποέργο 1: Επισκευή - Συντήρηση Ξύλινων Κουφωμάτων στο Κτήριο της Περιφέρειας Νοτίου Αιγαίου</t>
  </si>
  <si>
    <t xml:space="preserve">Στάδιο Αποπληρωμής. Η πληρωμή εκκρεμεί στην ΥΔΕ </t>
  </si>
  <si>
    <t xml:space="preserve">ΝΗΣΙ </t>
  </si>
  <si>
    <t>ΚΟΥΦΟΝΗΣΙΑ</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</si>
  <si>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</si>
  <si>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</si>
  <si>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</si>
  <si>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</si>
  <si>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</si>
  <si>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</si>
  <si>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</si>
  <si>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</si>
  <si>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</si>
  <si>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</si>
  <si>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</si>
  <si>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</si>
  <si>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</si>
  <si>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</si>
  <si>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</si>
  <si>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</si>
  <si>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</si>
  <si>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</si>
  <si>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</si>
  <si>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ΘΗΡΑΣΙΑ</t>
  </si>
  <si>
    <t>Φορέας Υλοποίησης</t>
  </si>
  <si>
    <t>ΠΟΛΥΤΕΧΝΕΙΟ ΚΡΗΤΗΣ</t>
  </si>
  <si>
    <t>Το Φ.Α. ολοκληρώθηκε / Στάδιο Οικονομικής Τακτοποίησης</t>
  </si>
  <si>
    <t>ΑΝΕΤ ΑΝΔΡΟΥ</t>
  </si>
  <si>
    <t>Προμήθεια εφαρμογών και εξοπλισμού υπηρεσιών Περιφέρειας / software &amp; hardware (χρήση 2015)</t>
  </si>
  <si>
    <t>ΠΣ ΠΝΑ &amp; Δήμος Άνδρου για εκπόνηση ΜΠΕ έργου δρόμου πρόσβασης Λιμένος Γαυρίου</t>
  </si>
  <si>
    <t>Στάδιο Οριστικής Παραλαβής</t>
  </si>
  <si>
    <t>Το Φ. &amp; Ο.Α. έχει ολοκληρωθεί. Πιθανή ύπαρξη αναθεωρήσεων</t>
  </si>
  <si>
    <t>Το Φ.Αντικείμενο έχει ολοκληρωθεί. Ο αναδοχος δεν προσκομίζει δικαιολογητικά για την οικονομικη τακτοποίηση</t>
  </si>
  <si>
    <t>Απαλλοτριώσεις για την Υλοποίηση του Έργου: Οδικό δικτύο Χώρα-Κιόνια-Αγία Μαρίνα ν. Τήνου</t>
  </si>
  <si>
    <t>ΠΝΑ Δ/ΝΣΗ ΠΟΛ. ΠΡΟΣΤΑΣΙΑΣ</t>
  </si>
  <si>
    <t>ΠΝΑ Δ/ΝΣΗ ΤΟΥΡΙΣΜΟΥ</t>
  </si>
  <si>
    <t>Το Φ.Α. έχει ολοκληρωθεί. Εκκρεμεί οικονομική τακτοποίηση / Στάδιο Οριστικής Παραλαβής</t>
  </si>
  <si>
    <t>Μελέτη ανάπλασης λιμένα και παραλιακής ζώνης Καμάρων Σίφνου (τε 2002ΜΠ06730001)</t>
  </si>
  <si>
    <t>Μελέτη Διαμόρφωσης πεζοδρόμων περιοχής Κορθίου Άνδρου (θέση Δάφνη)</t>
  </si>
  <si>
    <t>ΔΗΜΟΣ ΚΕΑΣ</t>
  </si>
  <si>
    <t>Έργα και Ενέργειες Τουριστικής Ανάπτυξης ΠΕ Κυκλάδων (χρήση 2015)</t>
  </si>
  <si>
    <t>Έργα και Ενέργειες Πολιτιστικής Ανάπτυξης ΠΕ Κυκλάδων (χρήση 2015)</t>
  </si>
  <si>
    <t>Έργα και Δράσεις Αθλητικής Ανάπτυξης ΠΕ Κυκλάδων (Χρήση 2015)</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</si>
  <si>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</si>
  <si>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Έργα διάθεσης και επεξεργασίας λυμάτων Δήμου Τήνου και Δήμου Εξωμβούργου (τε 2000ΜΠ06730003)</t>
  </si>
  <si>
    <t>2014ΜΠ06700018</t>
  </si>
  <si>
    <t>Βελτίωση κεντρικού δικτύου Κέας (τε 2000ΜΠ06730012)</t>
  </si>
  <si>
    <t>2014ΜΠ06700019</t>
  </si>
  <si>
    <t>2014ΜΠ06700017</t>
  </si>
  <si>
    <t>Επέκταση Γυμνασίου - Κατασκευή ΕΠΑΛ ν. Ίου (Ν.Α. Κυκλάδων) (τε 2010ΜΠ06730032)</t>
  </si>
  <si>
    <t>2014ΜΠ06700027</t>
  </si>
  <si>
    <t>Πρόγραμμα Καταπολέμησης Κουνουπιών στα νησιά ΠΕ Κυκλάδων &amp; Δωδεκανήσου της ΠΝΑ (τε 2013ΕΠ06700002)</t>
  </si>
  <si>
    <t>2014ΕΠ56700004</t>
  </si>
  <si>
    <t>Βελτιώσεις - συντηρήσεις Αθλητικού Κέντρου Δήμου Σύρου - Ερμούπολης ''Δημήτριος Βικέλας''</t>
  </si>
  <si>
    <t>Το Φ. &amp; Ο.Α. έχει ολοκληρωθεί. Πιθανή ύπαρξη αναθεωρήσεων / Στάδιο Οριστικής Παραλαβής</t>
  </si>
  <si>
    <t>Στάδιο Υλοποίησης</t>
  </si>
  <si>
    <t>Έργο προς εξειδίκευση</t>
  </si>
  <si>
    <t>Στάδιο Συνταξης Μελέτης</t>
  </si>
  <si>
    <t>H σύμβαση υπογράφτηκε 8/3/2013. Έγινε αποδεκτή αίτηση διάλυσης της εργολαβίας. Εκδόθηκε 30/8 απόφαση από το ΣτΕ για αναστολή εργασιών. Αναμένεται απόφαση από το ΣτΕ για την αίτηση ακύρωσης. Εκκρεμεί και η μετατόπιση καλωδίου του ΔΕΔΔΗΕ. Προτείνεται για μεταφορά στο ΠΕΠ 2014-2020.</t>
  </si>
  <si>
    <t>2011ΕΠ36720000</t>
  </si>
  <si>
    <t>ΠΝΑ Δ/ΝΣΗ ΔΙΑΦΑΝΕΙΑΣ ΚΑΙ ΗΛΕΚΤΡ. ΔΙΑΚΥΒΕΡΝΗΣΗΣ</t>
  </si>
  <si>
    <t>Στάδιο Πληρωμής. Αφορά στην Α' Φαση</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</si>
  <si>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</si>
  <si>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</si>
  <si>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Πρόβλεψη για πληρωμές έργων εκκρεμών προσφυγών</t>
  </si>
  <si>
    <t>Έργο προς περαιτέρω εξειδίκευση</t>
  </si>
  <si>
    <t>Γενικό Έργο (Μη εξειδικευμένο)</t>
  </si>
  <si>
    <t>Στάδιο κλεισίματος οικονομικού αντικειμένου του έργου</t>
  </si>
  <si>
    <t>ΣΕΡΙΦΟΣ</t>
  </si>
  <si>
    <t>Μελέτη Κατασκευής Δικτύου Μεταφοράς και Διανομής Ύδατος Σερίφου</t>
  </si>
  <si>
    <t>ΠΝΑ</t>
  </si>
  <si>
    <t>ΜΗΛΟΣ</t>
  </si>
  <si>
    <t>Διαγραμμίσεις - Στηθαία Ασφαλείας, Ανακλαστήρες Οδοστρώματος κ.λπ., για τα νησιά της ΠΕ Κυκλάδων (Μήλου - Κίμώλου - Σίφνου - Σερίφου)</t>
  </si>
  <si>
    <t>Υλοποίηση δράσεων στο πλαίσιο συμμετοχής της ΠΝΑ στο Πρόγραμμα με γενικό τίτλο Sustainable Maritime Transport with LNG Between Greek Mainland and Island in the Archipelagos (ARCIPELAGO–LNG) για το Ευρωπαϊκό Πρόγραμμα ΤΕΝ-Τ 2014.</t>
  </si>
  <si>
    <t>Αποκαταστάσεις από πλημμύρες Ν. Κιμώλου</t>
  </si>
  <si>
    <t>Άρση καταπτώσεων και καθαρισμός τάφρων στο οδικό επαρχιακό δίκτυο Νάξου (χρήση 2014)</t>
  </si>
  <si>
    <t>Μίσθωση μηχανημάτων για την αντιμετώπιση έκτακτων αναγκών πλημμύρων, καταπτώσεων κλπ, στο οδικό δίκτυο της ΠΕ Τήνου</t>
  </si>
  <si>
    <t>Μίσθωση μηχανημάτων για την αντιμετώπιση έκτακτων αναγκών πλημμύρων, καταπτώσεων κλπ, στο οδικό δίκτυο της ΠΕ Νάξου</t>
  </si>
  <si>
    <t>Μίσθωση μηχανημάτων για την αντιμετώπιση έκτακτων αναγκών πλημμύρων, καταπτώσεων κλπ, στο οδικό δίκτυο της ΠΕ Άνδρου</t>
  </si>
  <si>
    <t>Μίσθωση μηχανημάτων για την αντιμετώπιση έκτακτων αναγκών πλημμύρων, καταπτώσεων κλπ, στο οδικό δίκτυο των ΠΕ Σύρου - Μυκόνου - Πάρου</t>
  </si>
  <si>
    <t>Αποθεματικο: Διαγραμμίσεις - Στηθαία Ασφαλείας, Ανακλαστήρες Οδοστρώματος κ.λπ., για τα νησιά της ΠΕ Κυκλάδων</t>
  </si>
  <si>
    <t>Αποθεματικό: Συντήρηση οδικού δικτύου ν. Άνδρου</t>
  </si>
  <si>
    <t>Απορρόφηση  έως 31/12/2014</t>
  </si>
  <si>
    <t>Υπόλοιπο την 01/01/2015</t>
  </si>
  <si>
    <t>Δράσεις Πολιτικής Προστασίας ΠΕ Κυκλάδων έτους 2015</t>
  </si>
  <si>
    <t>Σήμανση - Ασφάλεια Οδικού Δικτύου Ν. Θήρας</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</si>
  <si>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</si>
  <si>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</si>
  <si>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Αποθεματικό: Έργα Αντιπλημμυρικής Προστασίας ΠΕ Κυκλάδων</t>
  </si>
  <si>
    <t>Μελέτη και Κατασκευή Υδατοδρομίων στο Νομό Κυκλάδων</t>
  </si>
  <si>
    <t xml:space="preserve">ΠΣ ΠΝΑ &amp; Δήμος Νάξου και Μικρών Κυκλάδων για την ολοκλήρωση του Γηπέδου της Δ.Κ Απειράνθου </t>
  </si>
  <si>
    <t>Στάδιο Ωρίμανσης Μελέτης</t>
  </si>
  <si>
    <t xml:space="preserve">Κήρυξη αναδόχου ως έκπτωτου. Το έργο θα επαναδημοπρατηθεί </t>
  </si>
  <si>
    <t>Αποκατάσταση βλάβης στην επαρχιακή οδό στον οικισμό Βουρκωτή ν. Άνδρου (2015)</t>
  </si>
  <si>
    <t>Στάδιο Σύνταξης Μελέτης</t>
  </si>
  <si>
    <t xml:space="preserve">Το Φ.Α. έχει ολοκληρωθεί. Εκκρεμεί οικονομική τακτοποίηση </t>
  </si>
  <si>
    <t>Μεταφερόμενο έργο από ΠΕΠ. Το έργο ολοκληρώθηκε. Έγινε οριστική παραλαβή. Υποβλήθηκε έκθεση ολοκλήρωσης.</t>
  </si>
  <si>
    <t>Νησί</t>
  </si>
  <si>
    <t>ΜΗΛΟΣ/ΚΙΜΩΛΟΣ/ΣΙΦΝΟΣ/ΣΕΡΙΦΟΣ</t>
  </si>
  <si>
    <t>ΚΟΥΦΟΝΗΣΙ</t>
  </si>
  <si>
    <t>Συντήρηση Οδικού Δικτύου Ν. Τήνου (2014)</t>
  </si>
  <si>
    <t>ΣΥΡΟΣ/ΜΥΚΟΝΟΣ/ΠΑΡΟΣ</t>
  </si>
  <si>
    <t>ΣΑ</t>
  </si>
  <si>
    <t>ΣΑΝΑ 028/8</t>
  </si>
  <si>
    <t>ΣΑΕΠ 067/8</t>
  </si>
  <si>
    <t>ΣΑΜΠ 067</t>
  </si>
  <si>
    <t>ΣΑΕΠ 367/2</t>
  </si>
  <si>
    <t>ΑΝΑΦΗ/ΧΑΛΚΗ</t>
  </si>
  <si>
    <t xml:space="preserve">Νησί </t>
  </si>
  <si>
    <t xml:space="preserve">Επισκευή Συντήρηση Α’  Ορόφου κτιρίου Αγροκηπίου Παροικιάς Πάρου  </t>
  </si>
  <si>
    <t xml:space="preserve">Επισκευή Στεγάστρου ΧΥΤΑ, Δήμου Φολεγάνδρου </t>
  </si>
  <si>
    <t>Το Φ.Αντικείμενο έχει ολοκληρωθεί. Επιστροφή δικαιολογητικών από ΥΔΕ</t>
  </si>
  <si>
    <t>Αποκατάσταση του παραλιακού Δρόμου Μπατσίου νήσου Άνδρου</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</si>
  <si>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</si>
  <si>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</si>
  <si>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ΤΜΗΜΑ ΤΟΥΡΙΣΜΟΥ</t>
  </si>
  <si>
    <t>ΕΦΟΡΕΙΑ ΑΡΧΑΙΟΤΗΤΗΩΝ ΚΥΚΛΑΔΩΝ</t>
  </si>
  <si>
    <t xml:space="preserve">ΕΛΓΟ ΔΗΜΗΤΡΑ ΕΛΙΧΡΥΣΟΣ </t>
  </si>
  <si>
    <t>ΠΝΑ ΔΤΕ  (Δ.ΚΥΘΝΟΥ)</t>
  </si>
  <si>
    <t>ΠΝΑ ΔΝΣΗ ΠΟΛΙΤΙΚΗΣ ΠΡΟΣΤΑΣΙΑΣ</t>
  </si>
  <si>
    <t xml:space="preserve">Στάδιο Υλοποιήσης </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</si>
  <si>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</si>
  <si>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</si>
  <si>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</si>
  <si>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Συμμετοχή της Ν.Α.Κ-Επαρχείο Κέας στο Πρόγραμμα ανάδειξης της αρχαίας πόλης της Κύθνου από το Πανεπιστήμιο Θεσσαλίας-Β΄φάση</t>
  </si>
  <si>
    <t>Στάδιο Yλοποίησης</t>
  </si>
  <si>
    <t>Αλιευτικό Καταφύγιο Χώρας Άνδρου</t>
  </si>
  <si>
    <t>Προτεινόμενη Πίστωση                  έτους 2016</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</si>
  <si>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</si>
  <si>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</si>
  <si>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</si>
  <si>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</si>
  <si>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</si>
  <si>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</si>
  <si>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</si>
  <si>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</si>
  <si>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</si>
  <si>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</si>
  <si>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</si>
  <si>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</si>
  <si>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</si>
  <si>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</si>
  <si>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</si>
  <si>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</si>
  <si>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</si>
  <si>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</si>
  <si>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</si>
  <si>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</si>
  <si>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</si>
  <si>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</si>
  <si>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</si>
  <si>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</si>
  <si>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Έχει ληφθεί απόφαση από το ΠΣ. Στάδιο Υπογραφής Σύμβασης</t>
  </si>
  <si>
    <t>Στάδιο δημοσίευσης διακήρυξης</t>
  </si>
  <si>
    <t xml:space="preserve">Κάλυψη Αναγκών Επικουρικών Ιατρών ΠΕ Κυκλάδων                                  </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</si>
  <si>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</si>
  <si>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</si>
  <si>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</si>
  <si>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ΠΣ ΠΝΑ &amp; Δήμος Σύρου Ερμούπολης για την εκπόνηση μελέτης Στατικής Επάρκειας Αθλητικού Κέντρου ''Δημήτριος Βικέλας'' Κλειστή Αίθουσα Β'</t>
  </si>
  <si>
    <t>Διαμόρφωση δημοτικού γηπέδου 5χ5 σε γήπεδο μπάσκετ - βόλλεϋ στο Δημοτικό σχολείο Ιουλίδας, Κέας</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</si>
  <si>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</si>
  <si>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</si>
  <si>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</si>
  <si>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</si>
  <si>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</si>
  <si>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</si>
  <si>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</si>
  <si>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</si>
  <si>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</si>
  <si>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</si>
  <si>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Υποέργο 3: Επείγουσες εργασίες επισκευής στον Α΄ όροφο της ανατολικής πλευράς του κτιρίου της Περιφέρειας Νοτίου Αιγαίου</t>
  </si>
  <si>
    <t xml:space="preserve">Συντήρηση Οδικού Δικτύου ν. Μυκόνου (Χρήση 2015)  </t>
  </si>
  <si>
    <t xml:space="preserve">Σήμανση - Ασφάλεια οδικού δικτύου ν. Νάξου, Αμοργού &amp; Ηρακλειάς </t>
  </si>
  <si>
    <t>Μίσθωση Μηχανημάτων για την αντιμετώπιση έκτακτων αναγκών πλημμύρων, καταπτώσεων κ.λ.π. στο οδικό δίκτυο ν. Θήρας</t>
  </si>
  <si>
    <t>Μίσθωση Μηχανημάτων για την αντιμετώπιση έκτακτων αναγκών πλημμύρων, καταπτώσεων κ.λ.π. στο οδικό δίκτυο ν. Μυκόνου</t>
  </si>
  <si>
    <t>Σήμανση - Ασφάλεια Οδικού Δικτύου νήσων Κέας, Κύθνου, Σύρου, Πάρου, Τήνου, Μυκόνου</t>
  </si>
  <si>
    <t>Σήμανση - Ασφάλεια Ο.Δ δικτύου νήσων Ίου, Σικίνου, Φολεγάνδρου, Θηρασίας, Ανάφης</t>
  </si>
  <si>
    <t>Αποθεματικό Διαγραμμίσεις - Στηθαία Ασφαλείας, Ανακλαστήρες Οδοστρώματος κ.λπ., για τα νησιά της ΠΕ Κυκλάδων</t>
  </si>
  <si>
    <t xml:space="preserve">Έργα Συντηρήσεων - Επισκευών Σχολικών Κτιρίων σε νησιά της ΠΕ Κυκλάδων </t>
  </si>
  <si>
    <t>Ολοκλήρωση μέρους Φ.Α./ Εκκρεμεί Οικ. Τακτοποιηση</t>
  </si>
  <si>
    <t>ΝΑΞΟΣ/ΑΜΟΡΓΟΣ/ΗΡΑΚΛΕΙΑ</t>
  </si>
  <si>
    <t>Υπόλοιποι Πόροι προς Εξειδίκευση Έργων.</t>
  </si>
  <si>
    <t>Νέο έργο (προς εξειδίκευση)</t>
  </si>
  <si>
    <t>Οδοστρωσία - Ασφαλτόστρωση και Επισκευή Δημοτικού Δρόμου στο Τμήμα Εννέας - Οκτώς - Δέκας Δήμου Κιμώλου</t>
  </si>
  <si>
    <t>ΠΣ ΠΝΑ &amp; Δ. Μυκονίων για την Αποπεράτωση κλειστού Γυμναστηρίου ν. Μυκόνου</t>
  </si>
  <si>
    <t>Η συμμετοχή της ΠΝΑ ανέρχεται στο ποσό των 50.000€</t>
  </si>
  <si>
    <t>Στάδιο εκπόνησης μελέτης</t>
  </si>
  <si>
    <t>Για τις ΜΠΕ εξετάζεται η δυνατότητα συμπλήρωσης τους από το τμήμα περιβάλλοντος Δωδεκανήσου κατόπιν προτροπής του κ. Οικονόμου. Σε διαφορετική περίπτωση συντάσσεται φάκελος από τη ΔΤΕ να δημοπρατηθούν εκ νέου και οι δύο μελέτες με τον Ν. 3316</t>
  </si>
  <si>
    <t>Το Φ. &amp; Ο.Α. ολοκληρώθηκε / Έγινε οριστική παραλαβή / Πιθανή ύπαρξη αναθεωρήσεων</t>
  </si>
  <si>
    <t>Αναμονή από ΕΦΚ για την υπογραφή της Νέας ΠΣ</t>
  </si>
  <si>
    <t>Ζητήθηκε από την Πολιτική Προστασία</t>
  </si>
  <si>
    <t>Το Φ.Α. έχει ολοκληρωθεί. Στάδιο Οριστικής Παραλαβής</t>
  </si>
  <si>
    <t>Το Φ.Α. ολοκληρώθηκε / Στάδιο Οικονομικής Τακτοποίησης &amp; Οριστικής Παραλαβής</t>
  </si>
  <si>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</si>
  <si>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</si>
  <si>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 xml:space="preserve">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</si>
  <si>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ΠΙΝΑΚΑΣ 2 ΕΡΓΑ ΠΔΕ ΧΡΗΜΑΤΟΔΟΤΟΥΜΕΝΑ ΑΠΟ ΣΑΕΠ ΕΘΝΙΚΟΥ ΣΚΕΛΟΥΣ ΤΗΣ ΠΝΑ (ΣΑΕΠ 067, ΣΑΕΠ 767 &amp; ΣΑΕΠ 567)</t>
  </si>
  <si>
    <t>ΠΙΝΑΚΑΣ 3 (ΕΡΓΑ ΕΣΠΑ ΠΕΡΙΟΔΟΥ 2007-2013) ΕΡΓΑ ΠΔΕ ΧΡΗΜΑΤΟΔΟΤΟΥΜΕΝΑ ΑΠΟ ΣΑΕΠ ΠΝΑ ΣΥΓΧΡΗΜΑΤΟΔΟΤΟΥΜΕΝΟΥ ΣΚΕΛΟΥΣ (ΣΑΕΠ 067/8 &amp; ΣΑΝΑ 028/8)</t>
  </si>
  <si>
    <t>ΠΙΝΑΚΑΣ 4 ΕΡΓΑ ΕΝΤΑΓΜΕΝΑ ΣΤΙΣ ΣΑΕΠ ΤΗΣ ΠΝΑ (ΠΕ ΚΥΚΛΑΔΩΝ) ΜΕ ΤΕΛΙΚΟ ΔΙΚΑΙΟΥΧΟ ΤΗΝ ΠΝΑ &amp; ΥΠΟΛΟΓΟ ΤΟ ΠΕΡΙΦΕΡΕΙΑΚΟ ΤΑΜΕΙΟ ΑΝΑΠΤΥΞΗΣ</t>
  </si>
  <si>
    <t xml:space="preserve">ΠΙΝΑΚΑΣ 5  ΕΡΓΑ ΜΕ ΦΟΡΕΑ ΥΛΟΠΟΙΗΣΗΣ ΤΗΝ ΠΝΑ &amp; ΧΡΗΜΑΤΟΔΟΤΗΣΗ ΑΠΟ ΤΡΙΤΟΥΣ </t>
  </si>
  <si>
    <t>Έργα και Ενέργειες Τουριστικής Ανάπτυξης ΠΕ Κυκλάδων (χρήση 2016)</t>
  </si>
  <si>
    <t>Έργα και Ενέργειες Πολιτιστικής Ανάπτυξης ΠΕ Κυκλάδων (χρήση 2016)</t>
  </si>
  <si>
    <t>Έργα και Δράσεις Αθλητικής Ανάπτυξης ΠΕ Κυκλάδων (Χρήση 2016)</t>
  </si>
  <si>
    <t>Έργα &amp; Δράσεις Κοινωνικής Μέριμνας ΠΕ Κυκλάδων (2016)</t>
  </si>
  <si>
    <t>Προγράμματα Κατάρτισης Επιμόρφωσης και Δια βίου Μάθησης (2016)</t>
  </si>
  <si>
    <t>Προμήθεια εξοπλισμού &amp; εφαρμογών υπηρεσιών Περιφέρειας / software &amp; hardware (χρήση 2016)</t>
  </si>
  <si>
    <t>ΠΣ ΠΝΑ &amp; Δήμος Μήλου για "Καθαρισμό Τάφρων Οδικού Δικτύου ν. Μήλου"</t>
  </si>
  <si>
    <t>ΔΗΜΟΣ ΜΗΛΟΥ</t>
  </si>
  <si>
    <t>ΠΣ ΠΝΑ &amp; Δήμος Σίφνου για "Καθαρισμό Τάφρων Οδικού Δικτύου ν. Σίφνου"</t>
  </si>
  <si>
    <t>ΔΗΜΟΣ ΣΙΦΝΟΥ</t>
  </si>
  <si>
    <t>ΠΣ ΠΝΑ Δήμου Σύρου Ερμούπολης &amp; Πολυδύναμου Κέντρου Κοινωνικής Παρέμβασης Νομού Κυκλάδων για την Χρηματοδότηση της Δομής ΚΔΑΠ ΜΕΑ Σύρου Ερμούπολης για την περίοδο από Σεπτέμβριο 2015 έως Αύγουστο του 2016</t>
  </si>
  <si>
    <t>Τεχνικού Προγράμματος (ΤΠ) ΠΕ Κυκλάδων Έτους 2016</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</si>
  <si>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</si>
  <si>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</si>
  <si>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</si>
  <si>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</si>
  <si>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Έργα ΠΔΕ χρηματοδοτούμενα από ΣΑΕΠ ΠΝΑ Συγχρηματοδοτούμενου Σκέλους                                                                       (ΣΑΕΠ 067/8 &amp; ΣΑΝΑ 028/8)(έργα ΕΣΠΑ περιόδου 2007-2013)</t>
  </si>
  <si>
    <t>(11=8+9+10)</t>
  </si>
  <si>
    <t>2015ΕΠ56700002</t>
  </si>
  <si>
    <t>(7)</t>
  </si>
  <si>
    <t>Ίδιοι Πόροι</t>
  </si>
  <si>
    <t>Ταμειακά Υπόλοιπα και αναμενόμενα έσοδα από το ΠΔΕ</t>
  </si>
  <si>
    <t xml:space="preserve">Αναμενόμενη χρηματοδότηση από φορείς </t>
  </si>
  <si>
    <t>ΣΥΝΟΛΟ ΙI</t>
  </si>
  <si>
    <t>ΣΥΝΟΛΟ I+ΙI</t>
  </si>
  <si>
    <t>ΣΥΝΟΛΟ ΙΙI</t>
  </si>
  <si>
    <t>ΣΥΝΟΛΟ ΙV</t>
  </si>
  <si>
    <t>ΓΕΝΙΚΟ ΣΥΝΟΛΟ (Ι+ΙΙ+ΙΙΙ+IV)</t>
  </si>
  <si>
    <t>Πληρωμές 2015</t>
  </si>
  <si>
    <t>Υπόλοιπο την 01/01/2016</t>
  </si>
  <si>
    <t>Εγκεκριμένη Πίστωση                  έτους 2016</t>
  </si>
  <si>
    <t>7ος</t>
  </si>
  <si>
    <t>4ος</t>
  </si>
  <si>
    <t>Στις 23-05-2014 Υπογράφτηκε η Σϋμβαση με τον Ανάδοχο. Παράταση έως 26/11/2016. Στάδιο Υλοποίησης. Η συμμετοχή της ΠΝΑ ανέρχεται στο ποσό των 34.808,98€</t>
  </si>
  <si>
    <t>Αίτημα από Δήμο Κέας (13/11/2015) για εξεύρεση συμπληρωματικής πίστωσης</t>
  </si>
  <si>
    <t>Στάδιο Εκπόνησης Μελέτης</t>
  </si>
  <si>
    <t>Έργα &amp; Δράσεις Δημόσιας Υγείας ΠΕ Κυκλάδων (2015)</t>
  </si>
  <si>
    <t>Προμήθεια ψυχρού ασφαλτομίγματος για τις ανάγκες της ΠΕ Κυκλάδων</t>
  </si>
  <si>
    <t>ΠΝΑ ΔΤΕ ΚΥΚΛΑΔΩΝ</t>
  </si>
  <si>
    <t>Έργα και Δράσεις για την Προβολή και την Προώθηση Αγροτικών Προϊόντων ΠΕ Κυκλάδων ΠΝΑ</t>
  </si>
  <si>
    <t>Έργα &amp; Δράσεις Δημόσιας Υγείας ΠΕ Κυκλάδων (2016)</t>
  </si>
  <si>
    <t>Η συμμετοχή της ΠΝΑ ανέρχεται στο ποσό των 25.000€</t>
  </si>
  <si>
    <t>Εγκεκριμένη Πίστωση έτους 2016</t>
  </si>
  <si>
    <t>Έργα Καθαρισμού Τάφρων και Τεχνικών στο οδικό δίκτυο της ν. Άνδρου</t>
  </si>
  <si>
    <t>Συντήρηση οδικού δικτύου ν. Άνδρου (2015)</t>
  </si>
  <si>
    <t>εθελοντικες οργανωσεις</t>
  </si>
  <si>
    <t xml:space="preserve">Στάδιο Yλοποίησης </t>
  </si>
  <si>
    <t>Νέο έργο</t>
  </si>
  <si>
    <t xml:space="preserve">Τοιχεία επαρχιακής οδού Απολλωνίας - Αρτεμώνα και επένδυση τάφρου Βορεινής </t>
  </si>
  <si>
    <t>Μίσθωση μηχανημάτων για την αντιμετώπιση έκτακτων αναγκών πλημμύρων, καταπτώσεων κλπ, στο Ο.Δ. της Κέας της ΠΕ Κέας - Κύθνου</t>
  </si>
  <si>
    <t>Μίσθωση Μηχανημάτων για την αντιμετώπιση έκτακτων αναγκών πλημμύρων, καταπτώσεων κ.λ.π. στο οδικό δίκτυο της νήσου Αμοργού</t>
  </si>
  <si>
    <t>Μίσθωση μηχανημάτων για την αντιμετώπιση έκτακτων αναγκών πλημμύρων, καταπτώσεων κλπ, στο Ο.Δ. της Κύθνου της ΠΕ Κέας - Κύθνου</t>
  </si>
  <si>
    <t>Συντήρηση οδικού δικτύου ν. Κέας (2015)</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</si>
  <si>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</si>
  <si>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2012ΕΠ06780004</t>
  </si>
  <si>
    <t>Αγκυροβόλιο Τουριστικών Σκαφών στη Νάουσα Πάρου (τε 2002ΝΑ02830017)</t>
  </si>
  <si>
    <t>Εκκρεμούν δικαστικές αποφάσεις συνολικού ύψους 192.296,34 €</t>
  </si>
  <si>
    <t>ΠΝΑ ΤΜΗΜΑ ΑΘΛΗΤΙΣΜΟΥ ΠΟΛΙΤΙΣΜΟΥ</t>
  </si>
  <si>
    <t>ΔΗΜΟΣ ΦΟΛΕΓΑΝΔΡΟΥ</t>
  </si>
  <si>
    <t>ΠΝΑ Δ/ΝΣΗ                    ΔΗΜ ΥΓΕΙΑΣ</t>
  </si>
  <si>
    <t>ΠΝΑ Δ/ΝΣΗ                 ΔΗΜ ΥΓΕΙΑΣ</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</si>
  <si>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</si>
  <si>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Έργα και Δράσεις Πρωτογενούς Τομέα (2016)</t>
  </si>
  <si>
    <t xml:space="preserve">Ψηφιακή Αποτύπωση ηλεκτροφωτισμού νήσου </t>
  </si>
  <si>
    <t>Π.Σ ΠΝΑ και Δήμος Αμοργού για το έργο "Αποπεράτωση Σφαγείου Αμοργού''</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</si>
  <si>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</si>
  <si>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Στάδιο Υλοποίησης / Χορηγήθηκε παράταση έως τις 30/06/2016</t>
  </si>
  <si>
    <t>Η σύμβαση υπογράφτηκε 26/11/2010. Το έργο ολοκληρώθηκε και λειτουργεί. Εγκρίθηκε πρωτόκολλο οριστικής παραλαβής.</t>
  </si>
  <si>
    <t>Η σύμβαση για το Υ5 υπογράφτηκε 14/3/2013 και ολοκληρώθηκε, για την ομάδα 1 του Υ2 28/5/2013 και για την ομάδα 2 4/3/2014, για την ομάδα 1 του Υ1 6/9/2013 και για την ομάδα 5 4/3/2014, για την ομάδα 3 του Υ2 19/12/2013, για τις ομάδες 2 και 4 του Υ3 19/12/2013, για την ομάδα 1 24/10/2014, για το Υ8 24/10/2014 και για το Υ6 9/12/2014. Δημοπρατήθηκε 26/2 η προμήθεια υπολογιστών...διαδραστικών πινάκων, ο διαγωνισμός ήταν άγονος. Η σύμβαση για την προμήθεια ανελκυστήρα υπογράφτηκε 26/11/2015. Προεγκρίθηκε παράταση έως 11/1/2016.</t>
  </si>
  <si>
    <t>Πράξη "Κεντρικών προμηθειών τροφίμων και βασικής υλικής βοήθειας" για τις ΠΕ Άνδρου, Θήρας, Κέας - Κύθνου, Μήλου, Νάξου, Πάρου, Σύρου, Τήνου, Σίφνου</t>
  </si>
  <si>
    <t>Νέο έργο / Χρηματοδότηση από το ΤΕΒΑ</t>
  </si>
  <si>
    <t xml:space="preserve">Η σύμβαση υπογράφτηκε 13/12/2010. Το έργο ολοκληρώθηκε και λειτουργεί. Έγινε οριστική παραλαβή. Υποβλήθηκε 27/10 Έκθεση ολοκλήρωσης. </t>
  </si>
  <si>
    <t>Η σύμβαση υπογράφτηκε 26/4/2013. Η προμήθεια ολοκληρώθηκε. Υποβλήθηκε 6/2 έκθεση ολοκλήρωσης.</t>
  </si>
  <si>
    <t>ΣΑΕΠ 067/1</t>
  </si>
  <si>
    <t xml:space="preserve">2015ΕΠ06710002 </t>
  </si>
  <si>
    <t>Εξειδικευμένη εκπαιδευτική υποστήριξη για ένταξη μαθητών με αναπηρία ή / και ειδικές εκπαιδευτικές ανάγκες για το σχολικό έτος 2015-2016</t>
  </si>
  <si>
    <t>Η σύμβαση υπογράφτηκε 7/10/2013. Το έργο ολοκληρώθηκε. Υποβλήθηκε 6/2 έκθεση ολοκλήρωσης.</t>
  </si>
  <si>
    <t>Η σύμβαση υπογράφτηκε 27/6/2011. Το φυσικό αντικείμενο ολοκληρώθηκε. Εγκρίθηκε η οριστική παραλαβή. Υποβλήθηκε έκθεση ολοκλήρωσης.</t>
  </si>
  <si>
    <t>Η σύμβαση υπογράφτηκε 5/8/2013. Το έργο ολοκληρώθηκε. Υποβλήθηκε έκθεση ολοκλήρωσης.</t>
  </si>
  <si>
    <t>Νέο έργο / Στάδιο έγκρισης όρων δημοπράτησης</t>
  </si>
  <si>
    <t>Ανάδειξη Διαδρομών Πολιτιστικού Ενδιαφέροντος (Επιλεγμένα Μονοπάτια) και Υπαίθριας Παραδοσιακής Αρχιτεκτονικής στις Κυκλάδες</t>
  </si>
  <si>
    <t>Στάδιο Σύνταξης μελέτης</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</si>
  <si>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</si>
  <si>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</si>
  <si>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</si>
  <si>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Πιθανή ύπαρξη Αναθεωρήσεων / Έγινε Οριστική Παραλαβή. Εκκρεμεί επιστροφικός λογαριασμός</t>
  </si>
  <si>
    <t>Στάδιο Παραλαβής. Εκκρεμεί επιστροφικός λογαριασμός</t>
  </si>
  <si>
    <t xml:space="preserve">Στάδιο Ολοκλήρωσης  ΠΣ με την Εφορεία Αρχαιοτήτων Κυκλάδων. </t>
  </si>
  <si>
    <t xml:space="preserve">Στάδιο Δημοπράτησης για Εκπόνηση Μελέτης </t>
  </si>
  <si>
    <t xml:space="preserve">Στάδιο Παραλαβης   </t>
  </si>
  <si>
    <t>Ολοκλήρωση Φ.Α./ Εκκρεμεί Οικ. Τακτοποιηση / Έγινε οριστικη παραλαβή</t>
  </si>
  <si>
    <t xml:space="preserve">Το Φ.Α. έχει ολοκληρωθεί. Εκκρεμεί η Οικονομική Τακτοποίηση. </t>
  </si>
  <si>
    <t>Η σύμβαση υπογράφτηκε 13/9/2010.Εκκρεμεί οικονομική τακτοποίηση. Στάδιο παραλαβής.</t>
  </si>
  <si>
    <t>Στάδιο Εκπόνησης ΜΠΕ</t>
  </si>
  <si>
    <t>Στάδιο υλοποίησης Χρηματοδότηση από πρ. ΤΕΟ ΑΕ</t>
  </si>
  <si>
    <t xml:space="preserve">Στάδιο υλοποίησης Χρηματοδότηση από  πόρους του ΔΛΤ Νάξου. </t>
  </si>
  <si>
    <t xml:space="preserve">Στάδιο οριστικής παραλαβης Χρηματοδότηση από πόρους του Δ. Ανάφης. </t>
  </si>
  <si>
    <t xml:space="preserve">Το Φ.Α. έχει ολοκληρωθεί. Εκκρεμεί η Οικονομική Τακτοποίηση. Στάδιο παραλαβης </t>
  </si>
  <si>
    <t xml:space="preserve">Στάδιο παραλαβης </t>
  </si>
  <si>
    <t xml:space="preserve">Χρηματοδότηση από το ΥΠΑΠΕΝ μέσω ΣΑΕ 282/8. </t>
  </si>
  <si>
    <t>Στάδιο Έγκρισης μελέτης από ΥΠ. ΠΟ</t>
  </si>
  <si>
    <t>Στάδιο προετοιμασίας φακέλου για ανάθεση της Μελέτης</t>
  </si>
  <si>
    <t>Στάδιο προτειμασίας Φακέλου για Εκπόνηση Μελέτης</t>
  </si>
  <si>
    <t>Αποστολή Μελέτης στην Α.Δ.Α.</t>
  </si>
  <si>
    <t xml:space="preserve">Το Φ.Α έχει ολοκληρωθεί. Εκκρεμμεί το Οικ. Αντικείμενο. </t>
  </si>
  <si>
    <t xml:space="preserve">Η δαπάνη έχει σταλεί για έγκριση στην ΥΔΕ. Αφορά σε προμήθεια Υλικών Ενίσχυσης Εθελοντικών Οργανώσεων από την Δ/νση Πολιτικής Προστασίας. </t>
  </si>
  <si>
    <t>Στάδιο Οικ. Τακτοποίησης</t>
  </si>
  <si>
    <t>Έρευνα από ΝΥ για το ιδιοκτησιακό του Ακινήτου</t>
  </si>
  <si>
    <t>Αποπεράτωση Σφαγείου Κύθνου</t>
  </si>
  <si>
    <t xml:space="preserve">Στάδιο Εκπόνησης </t>
  </si>
  <si>
    <t xml:space="preserve">Θα προταθεί η διαγραφή του </t>
  </si>
  <si>
    <t>Διάλυση σύμβασης και επαναπροκήρυξη μελέτης με το ν. 3316/2005</t>
  </si>
  <si>
    <t>Εκτιμώμενες Απορροφήσεις Από  01-08-2015 έως          31-12-2015</t>
  </si>
  <si>
    <t>11,1</t>
  </si>
  <si>
    <t>Άρση καταπτώσεων, καθαρισμός τάφρων, κλαδέματα και εκθαμνώσεις στο οδικό επαρχιακό δίκτυο Νάξου (χρήση 2016)</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</si>
  <si>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</si>
  <si>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</si>
  <si>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</si>
  <si>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</si>
  <si>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Στάδιο Υλοποίησης / Παράταση προθεσμίας εως 15/12/2014 / Χορηγήθηκε νέα παράταση έως 30/05/2016</t>
  </si>
  <si>
    <t>Στάδιο Σύνταξης Μελέτης.   Η συμμετοχή της ΠΝΑ ανέρχεται στο ποσό των 80.000€</t>
  </si>
  <si>
    <t>Απορρόφηση έως 31/12/2015</t>
  </si>
  <si>
    <t>9=7-8</t>
  </si>
  <si>
    <t>Προς εξειδίκευση</t>
  </si>
  <si>
    <t>8=6-7</t>
  </si>
  <si>
    <t>(6)</t>
  </si>
  <si>
    <t>(7=5-6)</t>
  </si>
  <si>
    <t>Η Χρηματοδότηση και κατανομή συνολικού ποσού 6.000.000,00€ στο Λογαριασμό των έργων από ΥΠΑΑΝ  πραγματοποιήθηκε τον Δεκέμβριο του έτους 2013 &amp; 2015</t>
  </si>
  <si>
    <t xml:space="preserve">Αριθμός Έργων </t>
  </si>
  <si>
    <t>(8=6-7)</t>
  </si>
  <si>
    <t>ΔΗΜΟΣ ΝΑΞΟΥ &amp; ΜΙΚΡΩΝ ΚΥΚΛΑΔΩΝ</t>
  </si>
  <si>
    <t>Στάδιο Ολοκλήρωσης 4ου Σταδίου του ερευνητικού προγράμματος</t>
  </si>
  <si>
    <t>ΔΗΜΟΣ ΣΥΡΟΥ - ΕΡΜΟΥΠΟΛΗΣ</t>
  </si>
  <si>
    <t>ΠΝΑ ΤΜΗΜΑ ΔΙΑ ΒΙΟΥ ΜΑΘΗΣΗΣ ΥΠΟΣΤΗΡΙΞΗΣ ΤΗΣ ΕΚΠΑΙΔΕΥΣΗΣ ΚΑΙ ΑΠΑΣΧΟΛΗΣΗΣ</t>
  </si>
  <si>
    <t>Πληρωμή Συμμετοχής της ΠΝΑ στο Πρόγραμμα ΔΑΦΝΗ</t>
  </si>
  <si>
    <t>ΠΝΑ ΔΤΕ                       (Δ. ΑΝΑΦΗΣ)</t>
  </si>
  <si>
    <t>ΠΝΑ Δ/ΝΣΗ ΚΟΙΝ ΜΕΡΙΜΝΑΣ</t>
  </si>
  <si>
    <t xml:space="preserve"> ΠΝΑ ΔΤΕ                  (ΔΗΜΟΣ ΣΕΡΙΦΟΥ)</t>
  </si>
  <si>
    <t>ΤΜΗΜΑ ΠΡΟΒΟΛΗΣ &amp; ΠΡΟΩΘΗΣΗΣ ΠΡΟΪΟΝΤΩΝ</t>
  </si>
  <si>
    <t>Δ/ΝΣΗ ΑΓΡΟΤΙΚΗΣ ΟΙΚΟΝΟΜΙΑΣ</t>
  </si>
  <si>
    <t>ΔΗΜΟΣ ΑΜΟΡΓΟΥ</t>
  </si>
  <si>
    <t>Το Φ.Α έχει ολοκληρωθεί. Εκκρεμμεί το Οικ. Αντικείμενο /  Έγκριση 1ου ΑΠΕ (– 585,00€)</t>
  </si>
  <si>
    <t>Στάδιο Υλοποίησης. Η συμμετοχή της ΠΝΑ ανέρχεται στο ποσό των 19.000€</t>
  </si>
  <si>
    <t>13616,1 γ δόσης &amp; 4.538,70 δ δόσης</t>
  </si>
  <si>
    <t>Στάδιο Οριστικής Παραλαβής / Έγκριση 1ου ΑΠΕ (– 350,55 €)</t>
  </si>
  <si>
    <t>Επιστημονική και τεχνική υποστήριξη της ΔΙΑΠ για την αναμόρφωση και επικαιροποίηση του υφιστάμενου Επιχειρησιακού Προγράμματος της Περιφέρειας</t>
  </si>
  <si>
    <t xml:space="preserve">Στάδιο Δημοπράτησης - Άγονος ο διαγωνισμός και επαναδημοπράτηση του (Απόφαση Οικ. Επ. 22/02/2016) </t>
  </si>
  <si>
    <t>ΠΣ ΠΝΑ &amp; Δήμος Νάξου και Μικρών Κυκλάδων για την εκπόνηση της μελέτης: Βελτιώσεις, διαπλατύνσεις, παραλλαγές επαρχιακού δρόμου Απεράθου -Μουτσούνας</t>
  </si>
  <si>
    <t>Διαμόρφωση Υφιστάμενου Χώρου του Κτιρίου Τσιροπινά σε Χώρο Γραφείων</t>
  </si>
  <si>
    <t xml:space="preserve">Ανάδειξη Περιηγητικών Διαδρομών Πολιτιστικού Ενδιαφέροντος Άνδρου </t>
  </si>
  <si>
    <t>Συντήρηση - καθαρισμός τάφρων επαρχιακού οδικού δικτύου ν. Πάρου (2016)</t>
  </si>
  <si>
    <t>Βελτίωση - Συντήρηση οδικού δικτύου Νάξου (χρήση 2016)</t>
  </si>
  <si>
    <t>Συντήρηση οδικού δικτύου Μήλου (χρήση 2016)</t>
  </si>
  <si>
    <t>Στάδιο δημοπράτησης</t>
  </si>
  <si>
    <t>ΙΟΣ/ΣΙΚΙΝΟΣ/  ΦΟΛΕΓΑΝΔΡΟΣ/ ΘΗΡΑΣΙΑ/ΑΝΑΦΗ</t>
  </si>
  <si>
    <t>Στάδιο διαγωνισμού - Επανάληψη του διαγωνισμού λόγω απεργίας - αποχής των μελών της επιτροπής</t>
  </si>
  <si>
    <t xml:space="preserve">Το Φυσικό Αντικείμενο έχει ολοκληρωθεί. Εκκρεμεί η Οικονομική Τακτοποίηση </t>
  </si>
  <si>
    <t xml:space="preserve">Στάδιο Υλοποίησης / Εγκρίθηκε παράταση έως τις 10/02/2016 για τα τμήματα α)Φηρά - Οία και β)Φηρά - Πύργος - Αθηνιός </t>
  </si>
  <si>
    <t>Συντήρηση οδικού Δικτύου Ν. Ανάφης (2014)</t>
  </si>
  <si>
    <t>Συντήρηση οδικού Δικτύου Ν. Θηρασιάς (2014)</t>
  </si>
  <si>
    <t>Συντήρηση οδικού Δικτύου Ν. Ίου (2014)</t>
  </si>
  <si>
    <t>Συντήρηση οδικού Δικτύου Ν. Φολεγάνδρου (2014)</t>
  </si>
  <si>
    <t>Συντήρηση οδικού Δικτύου Ν. Μυκόνου (2014)</t>
  </si>
  <si>
    <t>Συντήρηση οδικού Δικτύου Ν. Τήνου (2015)</t>
  </si>
  <si>
    <t>Συντήρηση οδικού Δικτύου Ν. Αμοργού (χρήση 2015)</t>
  </si>
  <si>
    <t>ΠΣ ΠΝΑ &amp; ΔΛΤ Σίφνου για την χρηματοδότηση της Υλοποίησης των Υποδομών του Υδατοδρομίου Σίφνου</t>
  </si>
  <si>
    <t xml:space="preserve">Δημιουργία Βάσης Ψηφιακών Γεωχωρικών Δεδομένων για τα νησιά του Νοτίου Αιγαίου  </t>
  </si>
  <si>
    <t>ΠΣ ΠΝΑ &amp; Δήμου Άνδρου για το έργο "Ηλεκτροφωτισμός δρόμου και αύλειου χώρου Μονής Παναχράντου"</t>
  </si>
  <si>
    <t>Διαμόρφωση και Ολοκλήρωση των χώρων του κτηρίου ως Πολυχώρος Πολιτισμού νήσου Ανάφης</t>
  </si>
  <si>
    <t xml:space="preserve">Για την υλοποίηση του προγράμματος διατέθηκαν πόροι από το Ευρωπαϊκό Πρόγραμμα ΤΕΝ _ Τ2014.  </t>
  </si>
  <si>
    <t>Συντήρηση δικτύου ηλεκτροφωτισμού επαρχιακού οδικού δικτύου ν. Μυκόνου</t>
  </si>
  <si>
    <t xml:space="preserve">Η σύμβαση υπογράφτηκε 2/5/2011. Εγκρίθηκε ειδική παράταση έως 9/9/2014. Το φυσικό αντικείμενο ολοκληρώθηκε. Στάδιο παραλαβής. </t>
  </si>
  <si>
    <t>Η σύμβαση υπογράφτηκε 7/6/2011. Ολοκληρώθηκε το φυσικό αντικείμενο με περικοπή. Θα γίνει οριστική παραλαβή το Σεπτέμβρη. Θα χρειαστεί νέο υποέργο για τη βελτίωση μικρού τμήματος του έργου. Εκκρεμεί η εξασφάλιση του ιδιοκτησιακού από το Δήμο. Έχει ανατεθεί σε μελετητή η σύνταξη των κτηματολογικών διαγραμμάτων και αναμένονται νέες διορθώσεις.</t>
  </si>
  <si>
    <t xml:space="preserve">Η σύμβαση υπογράφτηκε 31/10/2012. Το φυσικό αντικείμενο ολοκληρώθηκε. </t>
  </si>
  <si>
    <t>Η σύμβαση για το σύμβουλο ευαισθητοποίησης υπογράφτηκε 14/12/2012 και ολοκληρώθηκε. Οι προμήθειες των τριών υποέργων έχουν παραληφθεί. Η σύμβαση για τον ελαστιχοφόρο φορτωτή υπογράφηκε 19/2/2016</t>
  </si>
  <si>
    <t>Η σύμβαση για το ΥΕ 1 (προμήθεια) υπογράφτηκε 29/8/2013. Η μονάδα εγκαταστάθηκε και λειτουργεί. Η σύμβαση για τα συνοδά έργα υπογράφτηκε 25/2/2014. Το φυσικό αντικείμενο ολοκληρώθηκε. Η προμήθεια Η/Ζ επαναδημοπρατήθηκε 20/10 και ήταν άγονος.</t>
  </si>
  <si>
    <r>
      <t xml:space="preserve">Η ΑΥΙΜ του 1ου Υ/Ε από τη ΔΤ της ΠΝΑ εκδόθηκε 23/1/2013.Το 2ο υποέργο (brand name) ολοκληρώθηκε. Η ΑΥΙΜ για την Ενεργειακή ΑΕ 29/4/2013, για το Παν/μιο Κρήτης 28/6/2013, για το Επιμελητήριο Δωδεκανήσου 26/9/2013, για το Επιμελητήριο Κυκλάδων στις 7/10/2013 και για το Πανεπιστήμιο Αιγαίου 9/4/2014 (προεγκρίθηκε τροποποίηση ΑΥΙΜ με μείωση π/υ). </t>
    </r>
    <r>
      <rPr>
        <sz val="11"/>
        <color theme="1"/>
        <rFont val="Calibri"/>
        <family val="2"/>
        <charset val="161"/>
      </rPr>
      <t>Το υποέργο 11 (πιλοτικό πρόγραμμα...στα νησιά) δεν θα υλοποιηθεί.</t>
    </r>
  </si>
  <si>
    <t>Η σύμβαση για την προμήθεια κοντέινερ υπογράφτηκε 7/11/2014 και έχει παραληφθεί. Οι συμβάσεις για τα υποέργα 5 και 6 υπογράφτηκαν 9/9/2015. Στάδιο παράδοσης. Η προμήθεια ελαστικοφόρου φορτωτή δημοπρατήθηκε 29/9 και ο διαγωνισμός ήταν άγονος. Στάδιο ανάθεσης με διαπραγμάτευση. Προεγκρίθηκε 21/10 η δημοπράτηση της προμήθειας φορτηγού και container.</t>
  </si>
  <si>
    <t>H σύμβαση για το κτίριο υπογράφηκε 5/2/2015. Το φυσικό αντικείμενο ολοκληρώθηκε. Η προμήθεια ιατροτεχνολογικού εξοπλισμού ολοκληρώθηκε.</t>
  </si>
  <si>
    <t>Στάδιο προετοιμασίας νέου έργου και για το 2016</t>
  </si>
  <si>
    <t>Η σύμβαση υπογράφτηκε 22/4/2016. Στάδιο έναρξης εργασιών.</t>
  </si>
  <si>
    <t xml:space="preserve">Η σύμβαση υπογράφτηκε 7/9/2012. Στάδιο υλοποίησης. </t>
  </si>
  <si>
    <t>ΠΣ μεταξύ της Περιφέρειας Νοτίου Αιγαίου και του Δήμου Πάρου για το έργο «Συντηρήσεις – Επισκευές σχολικών κτιρίων»</t>
  </si>
  <si>
    <t xml:space="preserve">ΑΝΑΦΗ   </t>
  </si>
  <si>
    <t>Στάδιο Δημοπράτησης</t>
  </si>
  <si>
    <t>ΔΣ μεταξύ της Περιφέρειας Νοτίου Αιγαίου και του Δήμου Ανάφης για το έργο «Συντηρήσεις – Επισκευές σχολικών κτιρίων»</t>
  </si>
  <si>
    <t>ΠΣ μεταξύ της Περιφέρειας Νοτίου Αιγαίου και του Δήμου Ίου για το έργο «Συντηρήσεις – Επισκευές σχολικών κτιρίων»</t>
  </si>
  <si>
    <t>ΔΣ μεταξύ της Περιφέρειας Νοτίου Αιγαίου και του Δήμου Κιμώλου για το έργο «Συντηρήσεις – Επισκευές σχολικών κτιρίων»</t>
  </si>
  <si>
    <t>ΠΣ μεταξύ της Περιφέρειας Νοτίου Αιγαίου και του Δήμου Τήνου για το έργο «Συντηρήσεις – Επισκευές σχολικών κτιρίων»</t>
  </si>
  <si>
    <t>ΠΣ μεταξύ της Περιφέρειας Νοτίου Αιγαίου και του Δήμου Νάξου &amp; Μικρών Κυκλάδων για το έργο «Συντηρήσεις – Επισκευές σχολικών κτιρίων»</t>
  </si>
  <si>
    <t>ΔΣ μεταξύ της Περιφέρειας Νοτίου Αιγαίου και του Δήμου Κύθνου για το έργο «Συντηρήσεις – Επισκευές σχολικών κτιρίων»</t>
  </si>
  <si>
    <t>ΠΣ μεταξύ της Περιφέρειας Νοτίου Αιγαίου και του Δήμου Αμοργού για το έργο «Συντηρήσεις – Επισκευές σχολικών κτιρίων»</t>
  </si>
  <si>
    <t>ΔΣ μεταξύ της Περιφέρειας Νοτίου Αιγαίου και του Δήμου Σερίφου για το έργο «Συντηρήσεις – Επισκευές σχολικών κτιρίων»</t>
  </si>
  <si>
    <t>ΠΣ μεταξύ της Περιφέρειας Νοτίου Αιγαίου και του Δήμου Άνδρου για το έργο «Συντηρήσεις – Επισκευές σχολικών κτιρίων»</t>
  </si>
  <si>
    <t>ΔΣ μεταξύ της Περιφέρειας Νοτίου Αιγαίου και του Δήμου Μυκόνου για το έργο «Συντηρήσεις – Επισκευές σχολικών κτιρίων»</t>
  </si>
  <si>
    <t>ΠΣ μεταξύ της Περιφέρειας Νοτίου Αιγαίου και του Δήμου Σύρου - Ερμούπολης για το έργο «Συντηρήσεις – Επισκευές σχολικών κτιρίων»</t>
  </si>
  <si>
    <t>ΔΣ μεταξύ της Περιφέρειας Νοτίου Αιγαίου και του Δήμου Φολεγάνδρου για το έργο «Συντηρήσεις – Επισκευές σχολικών κτιρίων»</t>
  </si>
  <si>
    <t>ΠΣ μεταξύ της Περιφέρειας Νοτίου Αιγαίου και του Δήμου Θήρας για το έργο «Συντηρήσεις – Επισκευές σχολικών κτιρίων»</t>
  </si>
  <si>
    <t>ΠΣ μεταξύ της Περιφέρειας Νοτίου Αιγαίου και του Δήμου Μήλου για το έργο «Συντηρήσεις – Επισκευές σχολικών κτιρίων»</t>
  </si>
  <si>
    <t>ΔΣ μεταξύ της Περιφέρειας Νοτίου Αιγαίου και του Δήμου Κέας για το έργο «Συντηρήσεις – Επισκευές σχολικών κτιρίων»</t>
  </si>
  <si>
    <t>ΔΣ μεταξύ της Περιφέρειας Νοτίου Αιγαίου και του Δήμου Αντιπάρου για το έργο «Συντηρήσεις – Επισκευές σχολικών κτιρίων»</t>
  </si>
  <si>
    <t>ΔΣ μεταξύ της Περιφέρειας Νοτίου Αιγαίου και του Δήμου Σικίνου για το έργο «Συντηρήσεις – Επισκευές σχολικών κτιρίων»</t>
  </si>
  <si>
    <t>ΔΣ μεταξύ της Περιφέρειας Νοτίου Αιγαίου και του Δήμου Σίφνου για το έργο «Συντηρήσεις – Επισκευές σχολικών κτιρίων»</t>
  </si>
  <si>
    <r>
      <t>Κατασκευή Λιμενικού έργου στην περιοχή Πολλωνίων νήσου Μήλου</t>
    </r>
    <r>
      <rPr>
        <b/>
        <sz val="9"/>
        <color theme="1"/>
        <rFont val="Tahoma"/>
        <family val="2"/>
        <charset val="161"/>
      </rPr>
      <t xml:space="preserve"> (τε 2011ΕΠ06780010)</t>
    </r>
  </si>
  <si>
    <t>Στάδιο Υλοποίησης / Παράταση προθεσμίας εως 24/06/2016</t>
  </si>
  <si>
    <t>Στάδιο έγκρισης όρων δημοπράτησης</t>
  </si>
  <si>
    <t xml:space="preserve">Επισκευή Συντήρηση Κτιρίου Κτηνιατρείου Πάρου   </t>
  </si>
  <si>
    <t>Νέο έργο. Στάδιο έγκρισης όρων δημοπράτησης</t>
  </si>
  <si>
    <t xml:space="preserve">Στάδιο Υλοποίησης / Χορηγήθηκε παράταση έως τις 09/02/2016 </t>
  </si>
  <si>
    <t>Στάδιο Υλοποίησης / Χορηγήθηκε παράταση έως τις 10/12/2015 /  Χοηγήθηκε παράταση έως 10-3-2016</t>
  </si>
  <si>
    <t>ΔΣ μεταξύ της ΠΝΑ και του Δ. Μυκόνου για το έργο: Βρεφονηπιακός Σταθμός Δήμου Μυκόνου</t>
  </si>
  <si>
    <t xml:space="preserve">2016ΕΠ06710015 </t>
  </si>
  <si>
    <t>Έργα ΠΔΕ χρηματοδοτούμενα από ΣΑΕΠ ΠΝΑ Συγχρηματοδοτούμενου Σκέλους                                                                       (ΣΑΕΠ 067/8 &amp; ΣΑΝΑ 028/8) (έργα ΕΣΠΑ περιόδου 2007-2013)</t>
  </si>
  <si>
    <t>Η σύμβαση υπογράφτηκε 7/9/2012. Στάδιο υλοποίησης με σημαντική καθυστέρηση. Ζητήθηκε 6/4 η επανυποβολή του αιτήματος παράτασης. Υποβλήθηκε 13/4 σχέδιο 4ου ΑΠΕ για προέγκριση. Η σύμβαση για την προμήθεια επίπλων υπογράφτηκε 15/1/2016, για τους υπολογιστές 17/12/2015 και για τα όργανα γυμναστικής 5/1/2016 (υποβλήθηκε αίτημα μετάθεσης για προέγκριση). Παράταση έως 05/08/2016</t>
  </si>
  <si>
    <t>Ηλεκτροφωτισμός Τμημάτων Οδικών Δικτύων (Επαρχιακού, Συμβολών οδών κλπ) νησιών της ΠΕ Κυκλάδων</t>
  </si>
  <si>
    <t>Το Φ. &amp; Ο.Α. έχει ολοκληρωθεί. Έγκριση πρωτοκόλλου Προσωρινής &amp; Οριστικής Παραλαβής</t>
  </si>
  <si>
    <r>
      <t>Προγρ. Σύμβαση Πολιτισμικής Ανάπτυξης  μεταξύ του ΥΠ.ΠΟ.ΑΘ (Εφορεία Αρχ. Κυκλάδων),  του Δήμου Μυκόνου και της  ΠΝΑ  για την Συντήρηση και Βελτίωση Υποδομών και Αρχαιολογικών Εκθέσεων στις Νήσους Δήλο και Μύκονο.</t>
    </r>
    <r>
      <rPr>
        <b/>
        <sz val="8"/>
        <color theme="1"/>
        <rFont val="Times New Roman"/>
        <family val="1"/>
        <charset val="161"/>
      </rPr>
      <t xml:space="preserve">         </t>
    </r>
  </si>
  <si>
    <t>Προγρ. Σύμβαση Πολιτισμικής Ανάπτυξης  μεταξύ του ΥΠ.ΠΟ.ΑΘ (Εφορεία Αρχ. Κυκλάδων),  του Δήμου Θήρας   και της  ΠΝΑ  για την Εκτέλεση του έργου " Πρόγραμμα Μελετών, Συντήρησης και Προβολής Μνημείων Μνημειακών Συνόλων και Μουσείων στα όρια του Δήμου Θήρας''</t>
  </si>
  <si>
    <t>Στάδιο Υλοποίησης. Χορήγηση Παράτασης προθεσμίας με αναθεώρηση έως 15/12/2016</t>
  </si>
  <si>
    <t>Ολοκλήρωση Φυσικού Αντικειμένου / Εκκρεμεί η ολοκλήρωση του οικονομικού αντικειμένου / Έγκριση 1ου ΑΠΕ (– 22.861,88€)</t>
  </si>
  <si>
    <t>Το Φ.Α. έχει ολοκληρωθεί. Εκκρεμεί η Οικονομική Τακτοποίηση/Έγκριση 1ου ΑΠΕ (– 2.721,98€)</t>
  </si>
  <si>
    <t>Στάδιο έγκρισης μελέτης</t>
  </si>
  <si>
    <t xml:space="preserve">Αφορά στην Β' Φαση Προμηθειών Εξοπλισμού Υπηρεσιων της ΠΝΑ. </t>
  </si>
  <si>
    <t>Νέο Έργο / Η μελέτη του έργου χρηματοδοτείται από το ΤΠ α/α 56 Ιδιου Πίνακα / Αφορά σε έναρξη διαδικασιών απαλλοτριώσεων</t>
  </si>
  <si>
    <t xml:space="preserve">Στάδιο δημοπράτησης    </t>
  </si>
  <si>
    <t>Έγκριση 2ου πρακτικού διαγωνισμού με τη διαδικασία της διαπραγμάτευσης</t>
  </si>
  <si>
    <t>Μελέτη, κατασκευή και Άδεια Ίδρυσης και Λειτουργίας Υδατοδρομίου στη Μύκονο</t>
  </si>
  <si>
    <t>ΔΣ ΠΝΑ &amp; Δ. Σύρου Ερμούπολης για την Κατασκευή γηπέδου 5*5 στην περιοχή Καμίνια της Σύρου</t>
  </si>
  <si>
    <t>ΔΣ ΠΝΑ, ΔΛΤ Μυκόνου &amp; Δήμου Μυκόνου για την ωρίμανση των μελετών  διάβασης πεζών και ποδηλάτων μεταξύ Χώρας Μυκόνου και Τούρλου</t>
  </si>
  <si>
    <t>ΠΣ ΥΠΠΟΑ ΠΝΑ &amp; Δήμος Νάξου και Μικρών Κυκλάδων για την Υλοποίηση του Έργου "Μελέτη Προστασίας, Διαμόρφωσης και Ανάδειξης της Αρχαίας Πόλης της Νάξου''.</t>
  </si>
  <si>
    <t>Νέο Έργο Χρηματοδότηση από πόρους του Δ. Μυκόνου.</t>
  </si>
  <si>
    <t>ΠΣ για την Υποβολή Πρότασης Χρηματοδότησης  στο Ε.Π Υποδομές Μεταφορών Περιβάλλον και Αειφόρος Ανάπτυξη του ΥΠ.ΟΙΑΤ</t>
  </si>
  <si>
    <t>Μίσθωση μηχανημάτων για την αντιμετώπιση έκτακτων αναγκών πλημμύρων, καταπτώσεων κλπ, στο Ο.Δ. της ΠΕ Νάξου (χρήση 2016-2017)</t>
  </si>
  <si>
    <t xml:space="preserve">Νέο έργο </t>
  </si>
  <si>
    <t>Καθαρισμός επαρχιακού οδικού δικτύου Κύθνου (χρήση 2016)</t>
  </si>
  <si>
    <t xml:space="preserve">Νέο έργο. </t>
  </si>
  <si>
    <t>Συντήρηση οδικού δικτύου ν. Κύθνου (χρήση 2016)</t>
  </si>
  <si>
    <t>Λιμενικά έργα Αθηνιού ν. Θήρας (αποπληρωμή λόγω δικαστικής απόφασης)</t>
  </si>
  <si>
    <t xml:space="preserve">Νέο Έργο. Για την πληρωμή Λογαριασμού μετά από  Δικαστική Απόφαση.      </t>
  </si>
  <si>
    <t xml:space="preserve">Αποθεματικό: Έργα Συντηρήσεων - Επισκευών Σχολικών Κτιρίων σε νησιά της ΠΕ Κυκλάδων </t>
  </si>
  <si>
    <t>Νέο Υποέργο. Στάδιο υλοποίησης</t>
  </si>
  <si>
    <t>Το Φ.Α. έχει ολοκληρωθεί. Εκκρεμεί η Οικονομική Τακτοποίηση (έχει αποσταλεί η βεβαίωση περαίωσης)</t>
  </si>
  <si>
    <t>Στάδιο Υπογραφής σύμβασης - Ανάδοχος "Διαγόρας Τεχνική Ρόδου ΑΤΕΕ"</t>
  </si>
  <si>
    <t>Ολοκλήρωση Φυσικού Αντικειμένου / Εκκρεμεί η ολοκλήρωση του οικονομικού αντικειμένου / Έγκριση 1ου ΑΠΕ (– 19.999,36€)</t>
  </si>
  <si>
    <t>Το Φ.Α. έχει ολοκληρωθεί. Εκκρεμεί η Οικονομική Τακτοποίηση / Έγκριση 1ου ΑΠΕ (– 3.110,29€)</t>
  </si>
  <si>
    <t xml:space="preserve">Στάδιο Υλοποίησης / Έγκριση 3ης παράτασης για εργασίες διαγράμμισης έως 30/09/2016. </t>
  </si>
  <si>
    <t>Στάδιο Υπογραφής σύμβασης - Ανάδοχος "Ιωάννης Γιάπρος"</t>
  </si>
  <si>
    <t xml:space="preserve">Γενικό Έργο </t>
  </si>
  <si>
    <t>Το Φ.Α. έχει ολοκληρωθεί. Εκκρεμεί η Οικονομική Τακτοποίηση / Έγκριση 1ου ΑΠΕ (+649,17 €)</t>
  </si>
  <si>
    <t>Στάδιο Yλοποίησης. Παράταση έως 24/07/2016</t>
  </si>
  <si>
    <t xml:space="preserve">Στάδιο Υλοποίησης / Χορηγήθηκε παράταση έως τις 15/11/2016 </t>
  </si>
  <si>
    <t>Στάδιο υλοποίησης Χορηγήθηκε νέα παράταση έως 15/07/2016 Χρηματοδότηση από πρ. ΤΕΟ ΑΕ</t>
  </si>
  <si>
    <t>ΣΥΡΟΣ / ΝΑΞΟΣ</t>
  </si>
  <si>
    <t>Νέο Έργο. Ο Π/Υ για την εκπόνηση των Μελετών ανέρχεται στο ποσό των 24.000,00€. Η ΠΝΑ συμμετέχει με το ποσό των 6.000,00€</t>
  </si>
  <si>
    <t>Μελέτες &amp; Προετοιμασία ΠΝΑ για την Προγραμματική Περίοδο 2014-2020</t>
  </si>
  <si>
    <t>Σχεδιασμός Καθιστικού Εξωτερικού Χώρου (παγκάκι) για τα νησιά της ΠΕ Κυκλάδων</t>
  </si>
  <si>
    <t>Σχεδιασμός Καλάθου Απορριμμάτων Εξωτερικού Χώρου για τα νησιά της ΠΕ Κυκλάδων</t>
  </si>
  <si>
    <t>Σχεδιασμός Πρότυπης Στάσης Μέσων Μαζικής Μεταφοράς για τα νησιά της ΠΕ Κυκλάδων</t>
  </si>
  <si>
    <t>Σχεδιασμός Φωτιστικού Ιστού Εξωτερικού Χώρου για τα νησιά της ΠΕ Κυκλάδων</t>
  </si>
  <si>
    <t xml:space="preserve">Νέο Υποέργο. </t>
  </si>
  <si>
    <t>Η συμμετοχή της ΠΕ Κυκλάδων ανέρχεται στο ποσό των 12.400€</t>
  </si>
  <si>
    <t xml:space="preserve">ΠΣ ΠΝΑ, Δ. Σύρου Ερμούπολης, Δ. Νάξου και Μικρών Κυκλάδων, Γενικό Νοσ. Σύρου &amp; Γενικό Νοσ. - Κέντρο Υγείας Νάξου για την χρηματοδότηση εκπόνησης μελετών Εγκ/σεων Υγείας </t>
  </si>
  <si>
    <t>ΚΕΑ/ΚΥΘΝΟΣ/   ΣΥΡΟΣ/ΤΗΝΟΣ/  ΜΥΚΟΝΟΣ/ΠΑΡΟΣ</t>
  </si>
  <si>
    <t>2016ΕΠ56700002</t>
  </si>
  <si>
    <t xml:space="preserve"> Π.Σ ΠΝΑ, Τ.Ε.Ι ΑΘΗΝΩΝ, και Δήμων  ΑΝΔΡΟΥ,  ΥΔΡΟΥΣΑΣ  ΚΟΡΘΙΟΥ για ερευνητικό έργο με τίτλο ΄΄Αξιοποίηση Επιφανειακών Απορροών στη Ν. Άνδρο με την δημιουργία ορεινών ταμιευτήρων νερού΄΄ </t>
  </si>
</sst>
</file>

<file path=xl/styles.xml><?xml version="1.0" encoding="utf-8"?>
<styleSheet xmlns="http://schemas.openxmlformats.org/spreadsheetml/2006/main">
  <numFmts count="3">
    <numFmt numFmtId="43" formatCode="_-* #,##0.00\ _€_-;\-* #,##0.00\ _€_-;_-* &quot;-&quot;??\ _€_-;_-@_-"/>
    <numFmt numFmtId="164" formatCode="#,##0.000_);[Red]\(#,##0.000\)"/>
    <numFmt numFmtId="165" formatCode="#,##0.00_ ;[Red]\-#,##0.00\ "/>
  </numFmts>
  <fonts count="39">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b/>
      <sz val="11"/>
      <name val="Calibri"/>
      <family val="2"/>
      <charset val="161"/>
      <scheme val="minor"/>
    </font>
    <font>
      <sz val="11"/>
      <name val="Calibri"/>
      <family val="2"/>
      <charset val="161"/>
      <scheme val="minor"/>
    </font>
    <font>
      <b/>
      <sz val="10"/>
      <color theme="1"/>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color theme="1"/>
      <name val="Tahoma"/>
      <family val="2"/>
      <charset val="161"/>
    </font>
    <font>
      <b/>
      <sz val="8"/>
      <color theme="1"/>
      <name val="Calibri"/>
      <family val="2"/>
      <charset val="161"/>
      <scheme val="minor"/>
    </font>
    <font>
      <sz val="8"/>
      <color theme="1"/>
      <name val="Calibri"/>
      <family val="2"/>
      <charset val="161"/>
      <scheme val="minor"/>
    </font>
    <font>
      <sz val="8.5"/>
      <color theme="1"/>
      <name val="Tahoma"/>
      <family val="2"/>
      <charset val="161"/>
    </font>
    <font>
      <sz val="10"/>
      <color theme="1"/>
      <name val="Tahoma"/>
      <family val="2"/>
      <charset val="161"/>
    </font>
    <font>
      <b/>
      <sz val="10"/>
      <color theme="1"/>
      <name val="Tahoma"/>
      <family val="2"/>
      <charset val="161"/>
    </font>
    <font>
      <sz val="12"/>
      <color theme="1"/>
      <name val="Calibri"/>
      <family val="2"/>
      <charset val="161"/>
      <scheme val="minor"/>
    </font>
    <font>
      <sz val="7"/>
      <color theme="1"/>
      <name val="Times New Roman"/>
      <family val="1"/>
      <charset val="161"/>
    </font>
    <font>
      <b/>
      <sz val="8"/>
      <color theme="1"/>
      <name val="Times New Roman"/>
      <family val="1"/>
      <charset val="161"/>
    </font>
    <font>
      <sz val="6.5"/>
      <color theme="1"/>
      <name val="Times New Roman"/>
      <family val="1"/>
      <charset val="161"/>
    </font>
    <font>
      <sz val="11"/>
      <color theme="1"/>
      <name val="Calibri"/>
      <family val="2"/>
      <charset val="161"/>
    </font>
    <font>
      <b/>
      <sz val="9"/>
      <color theme="1"/>
      <name val="Tahoma"/>
      <family val="2"/>
      <charset val="161"/>
    </font>
    <font>
      <b/>
      <sz val="9"/>
      <name val="Tahoma"/>
      <family val="2"/>
      <charset val="161"/>
    </font>
    <font>
      <sz val="9"/>
      <name val="Tahoma"/>
      <family val="2"/>
      <charset val="161"/>
    </font>
    <font>
      <sz val="9"/>
      <color theme="1"/>
      <name val="Tahoma"/>
      <family val="2"/>
      <charset val="16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cellStyleXfs>
  <cellXfs count="417">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3" fontId="6" fillId="0" borderId="3" xfId="0" applyNumberFormat="1" applyFont="1" applyFill="1" applyBorder="1" applyAlignment="1" applyProtection="1">
      <alignment horizontal="left" vertical="center" wrapText="1" indent="1"/>
      <protection locked="0"/>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3" fontId="5" fillId="0" borderId="3" xfId="0" applyNumberFormat="1" applyFont="1" applyFill="1" applyBorder="1" applyAlignment="1" applyProtection="1">
      <alignment horizontal="left" vertical="center" wrapText="1" indent="1"/>
      <protection locked="0"/>
    </xf>
    <xf numFmtId="0" fontId="7" fillId="0" borderId="0" xfId="0" applyFont="1"/>
    <xf numFmtId="0" fontId="0" fillId="0" borderId="0" xfId="0" applyAlignment="1">
      <alignment horizontal="center" vertical="center"/>
    </xf>
    <xf numFmtId="0" fontId="6"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4"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14" fillId="0" borderId="2" xfId="0" applyNumberFormat="1" applyFont="1" applyFill="1" applyBorder="1" applyAlignment="1" applyProtection="1">
      <alignment horizontal="left" vertical="center" wrapText="1" indent="1"/>
      <protection locked="0"/>
    </xf>
    <xf numFmtId="4" fontId="7" fillId="0" borderId="0" xfId="0" applyNumberFormat="1" applyFont="1"/>
    <xf numFmtId="0" fontId="0" fillId="0" borderId="0" xfId="0" applyFont="1"/>
    <xf numFmtId="0" fontId="4" fillId="0" borderId="0" xfId="0" applyFont="1" applyAlignment="1">
      <alignment wrapText="1"/>
    </xf>
    <xf numFmtId="0" fontId="18" fillId="0" borderId="2" xfId="3" applyFont="1" applyFill="1" applyBorder="1" applyAlignment="1">
      <alignment horizontal="left" vertical="center" wrapText="1"/>
    </xf>
    <xf numFmtId="49" fontId="18" fillId="0" borderId="2" xfId="3" applyNumberFormat="1" applyFont="1" applyFill="1" applyBorder="1" applyAlignment="1">
      <alignment horizontal="center" vertical="center" wrapText="1"/>
    </xf>
    <xf numFmtId="4" fontId="18" fillId="0" borderId="2" xfId="3" applyNumberFormat="1" applyFont="1" applyFill="1" applyBorder="1" applyAlignment="1">
      <alignment horizontal="right" vertical="center"/>
    </xf>
    <xf numFmtId="4" fontId="18" fillId="0" borderId="10" xfId="3" applyNumberFormat="1" applyFont="1" applyFill="1" applyBorder="1" applyAlignment="1">
      <alignment horizontal="right" vertical="center"/>
    </xf>
    <xf numFmtId="49" fontId="18" fillId="0" borderId="2" xfId="3" applyNumberFormat="1" applyFont="1" applyFill="1" applyBorder="1" applyAlignment="1">
      <alignment horizontal="center" vertical="center"/>
    </xf>
    <xf numFmtId="4" fontId="18" fillId="0" borderId="5" xfId="3" applyNumberFormat="1" applyFont="1" applyFill="1" applyBorder="1" applyAlignment="1">
      <alignment horizontal="right" vertical="center"/>
    </xf>
    <xf numFmtId="0" fontId="18" fillId="0" borderId="2" xfId="4" applyFont="1" applyFill="1" applyBorder="1" applyAlignment="1">
      <alignment vertical="center" wrapText="1"/>
    </xf>
    <xf numFmtId="0" fontId="18" fillId="0" borderId="2" xfId="3" applyFont="1" applyFill="1" applyBorder="1" applyAlignment="1">
      <alignment vertical="center" wrapText="1"/>
    </xf>
    <xf numFmtId="0" fontId="18" fillId="0" borderId="6" xfId="4" applyFont="1" applyFill="1" applyBorder="1" applyAlignment="1">
      <alignment vertical="center" wrapText="1"/>
    </xf>
    <xf numFmtId="49" fontId="18" fillId="0" borderId="15" xfId="3" applyNumberFormat="1" applyFont="1" applyFill="1" applyBorder="1" applyAlignment="1">
      <alignment horizontal="center" vertical="center"/>
    </xf>
    <xf numFmtId="4" fontId="18" fillId="0" borderId="8" xfId="3" applyNumberFormat="1" applyFont="1" applyFill="1" applyBorder="1" applyAlignment="1">
      <alignment horizontal="right" vertical="center"/>
    </xf>
    <xf numFmtId="4" fontId="18" fillId="0" borderId="15" xfId="3" applyNumberFormat="1" applyFont="1" applyFill="1" applyBorder="1" applyAlignment="1">
      <alignment horizontal="right" vertical="center"/>
    </xf>
    <xf numFmtId="4" fontId="18" fillId="0" borderId="12" xfId="3" applyNumberFormat="1" applyFont="1" applyFill="1" applyBorder="1" applyAlignment="1">
      <alignment horizontal="right" vertical="center"/>
    </xf>
    <xf numFmtId="0" fontId="0" fillId="0" borderId="13" xfId="0" applyBorder="1"/>
    <xf numFmtId="0" fontId="6" fillId="0" borderId="15" xfId="0" applyNumberFormat="1" applyFont="1" applyFill="1" applyBorder="1" applyAlignment="1" applyProtection="1">
      <alignment horizontal="left" vertical="center" wrapText="1" indent="1"/>
    </xf>
    <xf numFmtId="4" fontId="6" fillId="0" borderId="15" xfId="0" applyNumberFormat="1" applyFont="1" applyFill="1" applyBorder="1" applyAlignment="1" applyProtection="1">
      <alignment horizontal="right" vertical="center"/>
      <protection locked="0"/>
    </xf>
    <xf numFmtId="0" fontId="5" fillId="2" borderId="17" xfId="0" applyFont="1" applyFill="1" applyBorder="1" applyAlignment="1" applyProtection="1">
      <alignment horizontal="center"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4" fontId="0" fillId="0" borderId="12" xfId="0" applyNumberFormat="1" applyBorder="1" applyAlignment="1">
      <alignment horizontal="center"/>
    </xf>
    <xf numFmtId="4" fontId="6" fillId="0" borderId="15" xfId="0" applyNumberFormat="1" applyFont="1" applyFill="1" applyBorder="1" applyAlignment="1" applyProtection="1">
      <alignment horizontal="center" vertical="center"/>
      <protection locked="0"/>
    </xf>
    <xf numFmtId="4" fontId="6" fillId="0" borderId="15" xfId="2"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0" fillId="0" borderId="9" xfId="0" applyFont="1" applyBorder="1" applyAlignment="1">
      <alignment vertical="center"/>
    </xf>
    <xf numFmtId="0" fontId="10" fillId="0" borderId="21" xfId="0" applyFont="1" applyBorder="1" applyAlignment="1">
      <alignment vertical="center"/>
    </xf>
    <xf numFmtId="0" fontId="2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wrapText="1"/>
      <protection locked="0"/>
    </xf>
    <xf numFmtId="4" fontId="20" fillId="0" borderId="0" xfId="0" applyNumberFormat="1" applyFont="1" applyFill="1" applyBorder="1" applyAlignment="1" applyProtection="1">
      <alignment horizontal="right" vertical="center"/>
      <protection locked="0"/>
    </xf>
    <xf numFmtId="4" fontId="20" fillId="0" borderId="0" xfId="0" applyNumberFormat="1" applyFont="1" applyFill="1" applyBorder="1" applyAlignment="1" applyProtection="1">
      <alignment horizontal="right" vertical="center"/>
      <protection hidden="1"/>
    </xf>
    <xf numFmtId="4" fontId="6" fillId="0" borderId="15" xfId="0" applyNumberFormat="1" applyFont="1" applyFill="1" applyBorder="1" applyAlignment="1" applyProtection="1">
      <alignment vertical="center"/>
      <protection locked="0"/>
    </xf>
    <xf numFmtId="4" fontId="6" fillId="0" borderId="15" xfId="2" applyNumberFormat="1" applyFont="1" applyFill="1" applyBorder="1" applyAlignment="1" applyProtection="1">
      <alignment horizontal="right" vertical="center"/>
      <protection locked="0"/>
    </xf>
    <xf numFmtId="4" fontId="6" fillId="0" borderId="15" xfId="0" applyNumberFormat="1" applyFont="1" applyFill="1" applyBorder="1" applyAlignment="1" applyProtection="1">
      <alignment vertical="center"/>
      <protection hidden="1"/>
    </xf>
    <xf numFmtId="0" fontId="0" fillId="0" borderId="0" xfId="0" applyFont="1" applyFill="1"/>
    <xf numFmtId="0" fontId="18" fillId="0" borderId="15" xfId="4" applyFont="1" applyFill="1" applyBorder="1" applyAlignment="1">
      <alignment vertical="center" wrapText="1"/>
    </xf>
    <xf numFmtId="0" fontId="2" fillId="0" borderId="0" xfId="5"/>
    <xf numFmtId="49" fontId="23" fillId="0" borderId="27"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8" xfId="5" applyFont="1" applyFill="1" applyBorder="1" applyAlignment="1">
      <alignment horizontal="center" vertical="center"/>
    </xf>
    <xf numFmtId="0" fontId="23" fillId="0" borderId="27" xfId="5" applyFont="1" applyFill="1" applyBorder="1" applyAlignment="1" applyProtection="1">
      <alignment horizontal="center" vertical="center" wrapText="1"/>
      <protection hidden="1"/>
    </xf>
    <xf numFmtId="49" fontId="5" fillId="0" borderId="11"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horizontal="center" vertical="center" wrapText="1"/>
      <protection locked="0"/>
    </xf>
    <xf numFmtId="49" fontId="4" fillId="0" borderId="0" xfId="0" applyNumberFormat="1" applyFont="1" applyFill="1"/>
    <xf numFmtId="0" fontId="23" fillId="0" borderId="34" xfId="5" applyFont="1" applyFill="1" applyBorder="1" applyAlignment="1" applyProtection="1">
      <alignment vertical="center" wrapText="1"/>
      <protection hidden="1"/>
    </xf>
    <xf numFmtId="0" fontId="23" fillId="0" borderId="35" xfId="5" applyFont="1" applyFill="1" applyBorder="1" applyAlignment="1" applyProtection="1">
      <alignment vertical="center" wrapText="1"/>
      <protection hidden="1"/>
    </xf>
    <xf numFmtId="49" fontId="23" fillId="0" borderId="27" xfId="5" applyNumberFormat="1" applyFont="1" applyFill="1" applyBorder="1" applyAlignment="1">
      <alignment horizontal="center" vertical="center"/>
    </xf>
    <xf numFmtId="0" fontId="23" fillId="0" borderId="26" xfId="5" applyFont="1" applyFill="1" applyBorder="1" applyAlignment="1" applyProtection="1">
      <alignment vertical="center" wrapText="1"/>
      <protection hidden="1"/>
    </xf>
    <xf numFmtId="0" fontId="23" fillId="0" borderId="36" xfId="5" applyFont="1" applyFill="1" applyBorder="1" applyAlignment="1" applyProtection="1">
      <alignment vertical="center" wrapText="1"/>
      <protection hidden="1"/>
    </xf>
    <xf numFmtId="0" fontId="8" fillId="0" borderId="37" xfId="5" applyFont="1" applyFill="1" applyBorder="1" applyAlignment="1">
      <alignment horizontal="center" vertical="center"/>
    </xf>
    <xf numFmtId="0" fontId="8" fillId="0" borderId="38" xfId="5" applyFont="1" applyFill="1" applyBorder="1" applyAlignment="1">
      <alignment horizontal="center" vertical="center"/>
    </xf>
    <xf numFmtId="0" fontId="23" fillId="0" borderId="31" xfId="5" applyFont="1" applyFill="1" applyBorder="1" applyAlignment="1" applyProtection="1">
      <alignment vertical="center"/>
      <protection hidden="1"/>
    </xf>
    <xf numFmtId="165" fontId="23" fillId="0" borderId="31" xfId="5" applyNumberFormat="1" applyFont="1" applyFill="1" applyBorder="1" applyAlignment="1" applyProtection="1">
      <alignment horizontal="right" vertical="center"/>
      <protection hidden="1"/>
    </xf>
    <xf numFmtId="0" fontId="23" fillId="0" borderId="33"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30" xfId="5" applyNumberFormat="1" applyFont="1" applyFill="1" applyBorder="1" applyAlignment="1" applyProtection="1">
      <alignment horizontal="left" vertical="center" wrapText="1" indent="1"/>
      <protection hidden="1"/>
    </xf>
    <xf numFmtId="165" fontId="8" fillId="0" borderId="29" xfId="5" applyNumberFormat="1" applyFont="1" applyFill="1" applyBorder="1" applyAlignment="1" applyProtection="1">
      <alignment vertical="center"/>
      <protection hidden="1"/>
    </xf>
    <xf numFmtId="0" fontId="8" fillId="0" borderId="41" xfId="5" applyFont="1" applyFill="1" applyBorder="1" applyAlignment="1">
      <alignment horizontal="center" vertical="center"/>
    </xf>
    <xf numFmtId="2" fontId="8" fillId="0" borderId="42" xfId="5" applyNumberFormat="1" applyFont="1" applyFill="1" applyBorder="1" applyAlignment="1" applyProtection="1">
      <alignment horizontal="left" vertical="center" wrapText="1" indent="1"/>
      <protection hidden="1"/>
    </xf>
    <xf numFmtId="165" fontId="8" fillId="0" borderId="42" xfId="5" applyNumberFormat="1" applyFont="1" applyFill="1" applyBorder="1" applyAlignment="1" applyProtection="1">
      <alignment vertical="center"/>
      <protection hidden="1"/>
    </xf>
    <xf numFmtId="165" fontId="8" fillId="0" borderId="43" xfId="5" applyNumberFormat="1" applyFont="1" applyFill="1" applyBorder="1" applyAlignment="1" applyProtection="1">
      <alignment vertical="center"/>
      <protection hidden="1"/>
    </xf>
    <xf numFmtId="0" fontId="24" fillId="0" borderId="44" xfId="0" applyFont="1" applyBorder="1" applyAlignment="1">
      <alignment horizontal="left" vertical="center" wrapText="1"/>
    </xf>
    <xf numFmtId="165" fontId="23" fillId="0" borderId="45" xfId="5" applyNumberFormat="1" applyFont="1" applyFill="1" applyBorder="1" applyAlignment="1" applyProtection="1">
      <alignment horizontal="right" vertical="center"/>
      <protection hidden="1"/>
    </xf>
    <xf numFmtId="2" fontId="8" fillId="0" borderId="29" xfId="5" applyNumberFormat="1" applyFont="1" applyFill="1" applyBorder="1" applyAlignment="1" applyProtection="1">
      <alignment horizontal="left" vertical="center" wrapText="1" indent="1"/>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3"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26" fillId="0" borderId="0" xfId="0" applyFont="1" applyAlignment="1">
      <alignment horizontal="center" vertical="center"/>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7" fillId="0" borderId="0" xfId="0" applyFont="1" applyAlignment="1">
      <alignment horizontal="center"/>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13" fillId="0" borderId="2" xfId="0" applyNumberFormat="1" applyFont="1" applyFill="1" applyBorder="1" applyAlignment="1" applyProtection="1">
      <alignment horizontal="left" vertical="center" wrapText="1" indent="1"/>
    </xf>
    <xf numFmtId="0" fontId="13" fillId="0" borderId="2" xfId="0" applyNumberFormat="1" applyFont="1" applyFill="1" applyBorder="1" applyAlignment="1" applyProtection="1">
      <alignment horizontal="center" vertical="center" wrapText="1"/>
    </xf>
    <xf numFmtId="4" fontId="13" fillId="0" borderId="2" xfId="0" applyNumberFormat="1" applyFont="1" applyFill="1" applyBorder="1" applyAlignment="1" applyProtection="1">
      <alignment vertical="center"/>
      <protection locked="0"/>
    </xf>
    <xf numFmtId="4" fontId="13" fillId="0" borderId="2" xfId="2" applyNumberFormat="1" applyFont="1" applyFill="1" applyBorder="1" applyAlignment="1" applyProtection="1">
      <alignment horizontal="right" vertical="center"/>
      <protection locked="0"/>
    </xf>
    <xf numFmtId="4" fontId="13" fillId="0" borderId="2" xfId="0" applyNumberFormat="1" applyFont="1" applyFill="1" applyBorder="1" applyAlignment="1" applyProtection="1">
      <alignment vertical="center"/>
      <protection hidden="1"/>
    </xf>
    <xf numFmtId="3" fontId="13" fillId="0" borderId="3" xfId="0" applyNumberFormat="1" applyFont="1" applyFill="1" applyBorder="1" applyAlignment="1" applyProtection="1">
      <alignment horizontal="left" vertical="center" wrapText="1" indent="1"/>
      <protection locked="0"/>
    </xf>
    <xf numFmtId="4" fontId="20" fillId="0" borderId="0" xfId="2" applyNumberFormat="1" applyFont="1" applyFill="1" applyBorder="1" applyAlignment="1" applyProtection="1">
      <alignment horizontal="right" vertical="center"/>
      <protection locked="0"/>
    </xf>
    <xf numFmtId="0" fontId="15" fillId="0" borderId="0" xfId="0" applyFont="1" applyFill="1"/>
    <xf numFmtId="0" fontId="19" fillId="0" borderId="0" xfId="0" applyFont="1" applyFill="1"/>
    <xf numFmtId="0" fontId="0" fillId="0" borderId="11" xfId="0" applyFont="1" applyFill="1" applyBorder="1" applyAlignment="1">
      <alignment horizontal="center" vertical="center"/>
    </xf>
    <xf numFmtId="49" fontId="18" fillId="0" borderId="6" xfId="3" applyNumberFormat="1" applyFont="1" applyFill="1" applyBorder="1" applyAlignment="1">
      <alignment horizontal="center" vertical="center"/>
    </xf>
    <xf numFmtId="4" fontId="0" fillId="0" borderId="12" xfId="0" applyNumberFormat="1" applyFill="1" applyBorder="1"/>
    <xf numFmtId="0" fontId="0" fillId="0" borderId="12" xfId="0" applyFill="1" applyBorder="1"/>
    <xf numFmtId="0" fontId="18" fillId="0" borderId="0" xfId="0" applyFont="1" applyFill="1"/>
    <xf numFmtId="0" fontId="0" fillId="3" borderId="0" xfId="0" applyFill="1"/>
    <xf numFmtId="0" fontId="18" fillId="0" borderId="0" xfId="0" applyFont="1" applyFill="1" applyAlignment="1">
      <alignment wrapText="1"/>
    </xf>
    <xf numFmtId="0" fontId="0" fillId="0" borderId="0" xfId="0"/>
    <xf numFmtId="4" fontId="7" fillId="0" borderId="0" xfId="0" applyNumberFormat="1" applyFont="1" applyFill="1"/>
    <xf numFmtId="0" fontId="7" fillId="0" borderId="0" xfId="0" applyFont="1" applyFill="1"/>
    <xf numFmtId="0" fontId="4" fillId="0" borderId="0" xfId="0" applyFont="1" applyBorder="1" applyAlignment="1">
      <alignment horizontal="center"/>
    </xf>
    <xf numFmtId="49" fontId="5" fillId="0" borderId="19" xfId="0" applyNumberFormat="1" applyFont="1" applyFill="1" applyBorder="1" applyAlignment="1" applyProtection="1">
      <alignment horizontal="center" vertical="center" wrapText="1"/>
      <protection locked="0"/>
    </xf>
    <xf numFmtId="4" fontId="6" fillId="0" borderId="19" xfId="0" applyNumberFormat="1" applyFont="1" applyFill="1" applyBorder="1" applyAlignment="1" applyProtection="1">
      <alignment vertical="center"/>
      <protection hidden="1"/>
    </xf>
    <xf numFmtId="4" fontId="6" fillId="0" borderId="19" xfId="2" applyNumberFormat="1" applyFont="1" applyFill="1" applyBorder="1" applyAlignment="1" applyProtection="1">
      <alignment horizontal="right" vertical="center"/>
      <protection locked="0"/>
    </xf>
    <xf numFmtId="0" fontId="0" fillId="0" borderId="0" xfId="0"/>
    <xf numFmtId="0" fontId="0" fillId="0" borderId="0" xfId="0"/>
    <xf numFmtId="4" fontId="27" fillId="0" borderId="2" xfId="0" applyNumberFormat="1" applyFont="1" applyFill="1" applyBorder="1" applyAlignment="1">
      <alignment horizontal="center" vertical="center"/>
    </xf>
    <xf numFmtId="4" fontId="27" fillId="0" borderId="15" xfId="0" applyNumberFormat="1" applyFont="1" applyFill="1" applyBorder="1" applyAlignment="1">
      <alignment horizontal="center" vertical="center"/>
    </xf>
    <xf numFmtId="0" fontId="5" fillId="0" borderId="15" xfId="0" applyNumberFormat="1" applyFont="1" applyFill="1" applyBorder="1" applyAlignment="1" applyProtection="1">
      <alignment horizontal="left" vertical="center" wrapText="1" indent="1"/>
    </xf>
    <xf numFmtId="0" fontId="23" fillId="0" borderId="15" xfId="0" applyNumberFormat="1" applyFont="1" applyFill="1" applyBorder="1" applyAlignment="1" applyProtection="1">
      <alignment horizontal="center" vertical="center" wrapText="1"/>
    </xf>
    <xf numFmtId="4" fontId="5" fillId="0" borderId="15" xfId="0" applyNumberFormat="1" applyFont="1" applyFill="1" applyBorder="1" applyAlignment="1" applyProtection="1">
      <alignment vertical="center"/>
      <protection locked="0"/>
    </xf>
    <xf numFmtId="0" fontId="0" fillId="0" borderId="0" xfId="0"/>
    <xf numFmtId="0" fontId="0" fillId="0" borderId="23" xfId="0" applyBorder="1" applyAlignment="1">
      <alignment horizontal="center"/>
    </xf>
    <xf numFmtId="0" fontId="0" fillId="0" borderId="23" xfId="0" applyFill="1" applyBorder="1" applyAlignment="1">
      <alignment horizontal="center"/>
    </xf>
    <xf numFmtId="0" fontId="0" fillId="0" borderId="21" xfId="0" applyBorder="1"/>
    <xf numFmtId="4" fontId="18" fillId="0" borderId="2" xfId="3" applyNumberFormat="1" applyFont="1" applyFill="1" applyBorder="1" applyAlignment="1">
      <alignment horizontal="right" vertical="center" wrapText="1"/>
    </xf>
    <xf numFmtId="4" fontId="18" fillId="0" borderId="5" xfId="3" applyNumberFormat="1" applyFont="1" applyFill="1" applyBorder="1" applyAlignment="1">
      <alignment horizontal="right" vertical="center" wrapText="1"/>
    </xf>
    <xf numFmtId="0" fontId="0" fillId="0" borderId="0" xfId="0" applyFont="1" applyFill="1" applyAlignment="1">
      <alignment horizontal="center" vertical="center"/>
    </xf>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1" xfId="0" applyFont="1" applyBorder="1" applyAlignment="1">
      <alignment horizontal="center" vertical="center"/>
    </xf>
    <xf numFmtId="0" fontId="20" fillId="0" borderId="0" xfId="0" applyNumberFormat="1"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protection locked="0"/>
    </xf>
    <xf numFmtId="0" fontId="0" fillId="0" borderId="0" xfId="0" applyAlignment="1">
      <alignment horizontal="center"/>
    </xf>
    <xf numFmtId="49" fontId="18" fillId="0" borderId="5" xfId="3" applyNumberFormat="1" applyFont="1" applyFill="1" applyBorder="1" applyAlignment="1">
      <alignment horizontal="center" vertical="center" wrapText="1"/>
    </xf>
    <xf numFmtId="49" fontId="18" fillId="0" borderId="5" xfId="3" applyNumberFormat="1" applyFont="1" applyFill="1" applyBorder="1" applyAlignment="1">
      <alignment horizontal="center" vertical="center"/>
    </xf>
    <xf numFmtId="49" fontId="18" fillId="0" borderId="10" xfId="3" applyNumberFormat="1" applyFont="1" applyFill="1" applyBorder="1" applyAlignment="1">
      <alignment horizontal="center" vertical="center"/>
    </xf>
    <xf numFmtId="49" fontId="18" fillId="0" borderId="8" xfId="3" applyNumberFormat="1" applyFont="1" applyFill="1" applyBorder="1" applyAlignment="1">
      <alignment horizontal="center" vertical="center"/>
    </xf>
    <xf numFmtId="0" fontId="18" fillId="0" borderId="2" xfId="3" applyFont="1" applyFill="1" applyBorder="1" applyAlignment="1">
      <alignment horizontal="center" vertical="center" wrapText="1"/>
    </xf>
    <xf numFmtId="4" fontId="6" fillId="0" borderId="25" xfId="2" applyNumberFormat="1" applyFont="1" applyFill="1" applyBorder="1" applyAlignment="1" applyProtection="1">
      <alignment horizontal="right" vertical="center"/>
      <protection locked="0"/>
    </xf>
    <xf numFmtId="4" fontId="6" fillId="0" borderId="25" xfId="0" applyNumberFormat="1" applyFont="1" applyFill="1" applyBorder="1" applyAlignment="1" applyProtection="1">
      <alignment vertical="center"/>
      <protection hidden="1"/>
    </xf>
    <xf numFmtId="4" fontId="14" fillId="0" borderId="19" xfId="0" applyNumberFormat="1" applyFont="1" applyFill="1" applyBorder="1" applyAlignment="1" applyProtection="1">
      <alignment vertical="center"/>
      <protection hidden="1"/>
    </xf>
    <xf numFmtId="4" fontId="14" fillId="0" borderId="19" xfId="2" applyNumberFormat="1" applyFont="1" applyFill="1" applyBorder="1" applyAlignment="1" applyProtection="1">
      <alignment horizontal="right" vertical="center"/>
      <protection locked="0"/>
    </xf>
    <xf numFmtId="4" fontId="13" fillId="0" borderId="19" xfId="0" applyNumberFormat="1" applyFont="1" applyFill="1" applyBorder="1" applyAlignment="1" applyProtection="1">
      <alignment vertical="center"/>
      <protection hidden="1"/>
    </xf>
    <xf numFmtId="4" fontId="18" fillId="0" borderId="19" xfId="3" applyNumberFormat="1" applyFont="1" applyFill="1" applyBorder="1" applyAlignment="1">
      <alignment horizontal="right" vertical="center"/>
    </xf>
    <xf numFmtId="4" fontId="18" fillId="0" borderId="25" xfId="3" applyNumberFormat="1" applyFont="1" applyFill="1" applyBorder="1" applyAlignment="1">
      <alignment horizontal="right" vertical="center"/>
    </xf>
    <xf numFmtId="0" fontId="23" fillId="0" borderId="32" xfId="5" applyFont="1" applyFill="1" applyBorder="1" applyAlignment="1">
      <alignment horizontal="center" vertical="center"/>
    </xf>
    <xf numFmtId="0" fontId="28" fillId="0" borderId="0" xfId="0" applyFont="1" applyAlignment="1">
      <alignment horizontal="center" vertical="center"/>
    </xf>
    <xf numFmtId="0" fontId="28" fillId="0" borderId="0" xfId="0" applyFont="1"/>
    <xf numFmtId="3" fontId="14" fillId="0" borderId="3" xfId="0" applyNumberFormat="1" applyFont="1" applyFill="1" applyBorder="1" applyAlignment="1" applyProtection="1">
      <alignment horizontal="left" vertical="center" wrapText="1" indent="1"/>
      <protection locked="0"/>
    </xf>
    <xf numFmtId="0" fontId="0" fillId="0" borderId="0" xfId="0"/>
    <xf numFmtId="0" fontId="0" fillId="0" borderId="0" xfId="0" applyBorder="1"/>
    <xf numFmtId="0" fontId="0" fillId="0" borderId="0" xfId="0" applyFill="1" applyBorder="1"/>
    <xf numFmtId="0" fontId="5" fillId="2" borderId="11"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3"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3" fontId="5" fillId="2" borderId="3" xfId="1"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0" fontId="17" fillId="2" borderId="11"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164" fontId="17" fillId="2" borderId="2" xfId="1" applyNumberFormat="1" applyFont="1" applyFill="1" applyBorder="1" applyAlignment="1" applyProtection="1">
      <alignment horizontal="center" vertical="center" wrapText="1"/>
      <protection locked="0"/>
    </xf>
    <xf numFmtId="3" fontId="17" fillId="2" borderId="2" xfId="0" applyNumberFormat="1" applyFont="1" applyFill="1" applyBorder="1" applyAlignment="1" applyProtection="1">
      <alignment horizontal="center" vertical="center" wrapText="1"/>
      <protection locked="0"/>
    </xf>
    <xf numFmtId="3" fontId="17" fillId="2" borderId="2" xfId="1" applyNumberFormat="1" applyFont="1" applyFill="1" applyBorder="1" applyAlignment="1" applyProtection="1">
      <alignment horizontal="center" vertical="center" wrapText="1"/>
    </xf>
    <xf numFmtId="49" fontId="27" fillId="0" borderId="0" xfId="0" applyNumberFormat="1" applyFont="1" applyFill="1"/>
    <xf numFmtId="0" fontId="0" fillId="0" borderId="48" xfId="0" applyFont="1" applyFill="1" applyBorder="1"/>
    <xf numFmtId="0" fontId="13" fillId="0" borderId="11" xfId="0" applyFont="1" applyFill="1" applyBorder="1" applyAlignment="1" applyProtection="1">
      <alignment horizontal="center" vertical="center"/>
      <protection locked="0"/>
    </xf>
    <xf numFmtId="2" fontId="8" fillId="0" borderId="2" xfId="5" applyNumberFormat="1" applyFont="1" applyFill="1" applyBorder="1" applyAlignment="1" applyProtection="1">
      <alignment horizontal="left" vertical="center" wrapText="1" indent="1"/>
      <protection hidden="1"/>
    </xf>
    <xf numFmtId="2" fontId="8" fillId="0" borderId="29" xfId="5" applyNumberFormat="1" applyFont="1" applyFill="1" applyBorder="1" applyAlignment="1" applyProtection="1">
      <alignment horizontal="left" vertical="center" wrapText="1" indent="1"/>
      <protection hidden="1"/>
    </xf>
    <xf numFmtId="165" fontId="8" fillId="0" borderId="49" xfId="5" applyNumberFormat="1" applyFont="1" applyFill="1" applyBorder="1" applyAlignment="1" applyProtection="1">
      <alignment vertical="center"/>
      <protection hidden="1"/>
    </xf>
    <xf numFmtId="0" fontId="0" fillId="0" borderId="0" xfId="0" applyBorder="1"/>
    <xf numFmtId="165" fontId="8" fillId="0" borderId="44" xfId="5" applyNumberFormat="1" applyFont="1" applyFill="1" applyBorder="1" applyAlignment="1" applyProtection="1">
      <alignment vertical="center"/>
      <protection hidden="1"/>
    </xf>
    <xf numFmtId="165" fontId="8" fillId="0" borderId="50" xfId="5" applyNumberFormat="1" applyFont="1" applyFill="1" applyBorder="1" applyAlignment="1" applyProtection="1">
      <alignment vertical="center"/>
      <protection hidden="1"/>
    </xf>
    <xf numFmtId="4" fontId="5" fillId="0" borderId="19" xfId="0" applyNumberFormat="1" applyFont="1" applyFill="1" applyBorder="1" applyAlignment="1" applyProtection="1">
      <alignment vertical="center"/>
      <protection hidden="1"/>
    </xf>
    <xf numFmtId="0" fontId="0" fillId="2" borderId="0" xfId="0" applyFill="1" applyBorder="1"/>
    <xf numFmtId="49" fontId="5" fillId="2" borderId="2" xfId="0" applyNumberFormat="1" applyFont="1" applyFill="1" applyBorder="1" applyAlignment="1" applyProtection="1">
      <alignment horizontal="center" vertical="center" wrapText="1"/>
      <protection locked="0"/>
    </xf>
    <xf numFmtId="4" fontId="7" fillId="2" borderId="0" xfId="0" applyNumberFormat="1" applyFont="1" applyFill="1"/>
    <xf numFmtId="0" fontId="7" fillId="2" borderId="0" xfId="0" applyFont="1" applyFill="1"/>
    <xf numFmtId="1" fontId="5" fillId="2" borderId="2" xfId="0" applyNumberFormat="1" applyFont="1" applyFill="1" applyBorder="1" applyAlignment="1" applyProtection="1">
      <alignment horizontal="center" vertical="center" wrapText="1"/>
      <protection locked="0"/>
    </xf>
    <xf numFmtId="4" fontId="4" fillId="0" borderId="0" xfId="0" applyNumberFormat="1" applyFont="1" applyFill="1"/>
    <xf numFmtId="0" fontId="0" fillId="0" borderId="0" xfId="0" applyFill="1" applyAlignment="1">
      <alignment wrapText="1"/>
    </xf>
    <xf numFmtId="1" fontId="13" fillId="2" borderId="2" xfId="0" applyNumberFormat="1" applyFont="1" applyFill="1" applyBorder="1" applyAlignment="1" applyProtection="1">
      <alignment horizontal="center" vertical="center" wrapText="1"/>
      <protection locked="0"/>
    </xf>
    <xf numFmtId="4" fontId="14" fillId="2" borderId="2" xfId="0" applyNumberFormat="1" applyFont="1" applyFill="1" applyBorder="1" applyAlignment="1" applyProtection="1">
      <alignment horizontal="center" vertical="center"/>
      <protection locked="0"/>
    </xf>
    <xf numFmtId="0" fontId="4" fillId="2" borderId="0" xfId="0" applyFont="1" applyFill="1"/>
    <xf numFmtId="4" fontId="29" fillId="0" borderId="12" xfId="0" applyNumberFormat="1" applyFont="1" applyFill="1" applyBorder="1"/>
    <xf numFmtId="4" fontId="4" fillId="0" borderId="0" xfId="0" applyNumberFormat="1" applyFont="1"/>
    <xf numFmtId="4" fontId="19" fillId="0" borderId="0" xfId="0" applyNumberFormat="1" applyFont="1" applyFill="1"/>
    <xf numFmtId="4" fontId="0" fillId="0" borderId="0" xfId="0" applyNumberFormat="1" applyAlignment="1">
      <alignment wrapText="1"/>
    </xf>
    <xf numFmtId="4" fontId="0" fillId="0" borderId="21" xfId="0" applyNumberFormat="1" applyBorder="1" applyAlignment="1">
      <alignment wrapText="1"/>
    </xf>
    <xf numFmtId="4" fontId="4" fillId="0" borderId="0" xfId="0" applyNumberFormat="1" applyFont="1" applyFill="1" applyAlignment="1">
      <alignment wrapText="1"/>
    </xf>
    <xf numFmtId="4" fontId="0" fillId="0" borderId="0" xfId="0" applyNumberFormat="1" applyFill="1" applyAlignment="1">
      <alignment wrapText="1"/>
    </xf>
    <xf numFmtId="4" fontId="15" fillId="0" borderId="0" xfId="0" applyNumberFormat="1" applyFont="1" applyFill="1" applyAlignment="1">
      <alignment wrapText="1"/>
    </xf>
    <xf numFmtId="4" fontId="18" fillId="0" borderId="0" xfId="0" applyNumberFormat="1" applyFont="1" applyFill="1" applyAlignment="1">
      <alignment wrapText="1"/>
    </xf>
    <xf numFmtId="0" fontId="10" fillId="2" borderId="21" xfId="0" applyFont="1" applyFill="1" applyBorder="1" applyAlignment="1">
      <alignment vertical="center"/>
    </xf>
    <xf numFmtId="0" fontId="10" fillId="0" borderId="21" xfId="0" applyFont="1" applyFill="1" applyBorder="1" applyAlignment="1">
      <alignment vertical="center"/>
    </xf>
    <xf numFmtId="0" fontId="4" fillId="0" borderId="0" xfId="0" applyFont="1" applyFill="1" applyBorder="1"/>
    <xf numFmtId="0" fontId="30" fillId="0" borderId="21" xfId="0" applyFont="1" applyBorder="1" applyAlignment="1">
      <alignment vertical="center"/>
    </xf>
    <xf numFmtId="0" fontId="2" fillId="2" borderId="0" xfId="5" applyFont="1" applyFill="1"/>
    <xf numFmtId="0" fontId="23" fillId="2" borderId="27" xfId="5" applyFont="1" applyFill="1" applyBorder="1" applyAlignment="1" applyProtection="1">
      <alignment horizontal="center" vertical="center" wrapText="1"/>
      <protection hidden="1"/>
    </xf>
    <xf numFmtId="49" fontId="23" fillId="2" borderId="27" xfId="5" applyNumberFormat="1" applyFont="1" applyFill="1" applyBorder="1" applyAlignment="1" applyProtection="1">
      <alignment horizontal="center" vertical="center" wrapText="1"/>
      <protection hidden="1"/>
    </xf>
    <xf numFmtId="165" fontId="8" fillId="2" borderId="29"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165" fontId="23" fillId="2" borderId="31" xfId="5" applyNumberFormat="1" applyFont="1" applyFill="1" applyBorder="1" applyAlignment="1" applyProtection="1">
      <alignment horizontal="right" vertical="center"/>
      <protection hidden="1"/>
    </xf>
    <xf numFmtId="0" fontId="8" fillId="2" borderId="0" xfId="5" applyFont="1" applyFill="1"/>
    <xf numFmtId="165" fontId="8" fillId="2" borderId="0" xfId="5" applyNumberFormat="1" applyFont="1" applyFill="1"/>
    <xf numFmtId="165" fontId="8" fillId="2" borderId="42" xfId="5" applyNumberFormat="1" applyFont="1" applyFill="1" applyBorder="1" applyAlignment="1" applyProtection="1">
      <alignment vertical="center"/>
      <protection hidden="1"/>
    </xf>
    <xf numFmtId="0" fontId="2" fillId="2" borderId="0" xfId="5" applyFill="1"/>
    <xf numFmtId="4" fontId="6" fillId="2" borderId="2" xfId="0" applyNumberFormat="1" applyFont="1" applyFill="1" applyBorder="1" applyAlignment="1" applyProtection="1">
      <alignment horizontal="center" vertical="center"/>
      <protection locked="0"/>
    </xf>
    <xf numFmtId="4" fontId="6" fillId="2" borderId="2" xfId="0" applyNumberFormat="1" applyFont="1" applyFill="1" applyBorder="1" applyAlignment="1" applyProtection="1">
      <alignment horizontal="center" vertical="center"/>
      <protection hidden="1"/>
    </xf>
    <xf numFmtId="4" fontId="0" fillId="2" borderId="12" xfId="0" applyNumberFormat="1" applyFill="1" applyBorder="1" applyAlignment="1">
      <alignment horizontal="center"/>
    </xf>
    <xf numFmtId="0" fontId="0" fillId="2" borderId="0" xfId="0" applyFill="1"/>
    <xf numFmtId="4" fontId="0" fillId="0" borderId="12" xfId="0" applyNumberFormat="1" applyFill="1" applyBorder="1" applyAlignment="1">
      <alignment horizontal="center"/>
    </xf>
    <xf numFmtId="4" fontId="0" fillId="0" borderId="0" xfId="0" applyNumberFormat="1" applyFont="1" applyFill="1"/>
    <xf numFmtId="4" fontId="0" fillId="0" borderId="0" xfId="0" applyNumberFormat="1"/>
    <xf numFmtId="4" fontId="18" fillId="2" borderId="12" xfId="0" applyNumberFormat="1" applyFont="1" applyFill="1" applyBorder="1"/>
    <xf numFmtId="0" fontId="0" fillId="0" borderId="0" xfId="0" applyAlignment="1">
      <alignment wrapText="1"/>
    </xf>
    <xf numFmtId="4" fontId="6" fillId="0" borderId="25" xfId="0" applyNumberFormat="1" applyFont="1" applyFill="1" applyBorder="1" applyAlignment="1" applyProtection="1">
      <alignment vertical="center"/>
      <protection locked="0"/>
    </xf>
    <xf numFmtId="4" fontId="6" fillId="0" borderId="19" xfId="0" applyNumberFormat="1" applyFont="1" applyFill="1" applyBorder="1" applyAlignment="1" applyProtection="1">
      <alignment vertical="center"/>
      <protection locked="0"/>
    </xf>
    <xf numFmtId="4" fontId="0" fillId="0" borderId="0" xfId="0" applyNumberFormat="1" applyFont="1" applyFill="1" applyAlignment="1">
      <alignment wrapText="1"/>
    </xf>
    <xf numFmtId="4" fontId="6" fillId="0" borderId="11" xfId="0" applyNumberFormat="1" applyFont="1" applyFill="1" applyBorder="1" applyAlignment="1" applyProtection="1">
      <alignment horizontal="center" vertical="center"/>
      <protection locked="0"/>
    </xf>
    <xf numFmtId="4" fontId="6" fillId="0" borderId="15" xfId="0" applyNumberFormat="1" applyFont="1" applyFill="1" applyBorder="1" applyAlignment="1" applyProtection="1">
      <alignment horizontal="center" vertical="center"/>
      <protection hidden="1"/>
    </xf>
    <xf numFmtId="2" fontId="8" fillId="0" borderId="29" xfId="5" applyNumberFormat="1" applyFont="1" applyFill="1" applyBorder="1" applyAlignment="1" applyProtection="1">
      <alignment horizontal="left" vertical="center" wrapText="1" indent="1"/>
      <protection hidden="1"/>
    </xf>
    <xf numFmtId="165" fontId="8" fillId="0" borderId="6" xfId="5" applyNumberFormat="1" applyFont="1" applyFill="1" applyBorder="1" applyAlignment="1" applyProtection="1">
      <alignment vertical="center"/>
      <protection hidden="1"/>
    </xf>
    <xf numFmtId="0" fontId="23" fillId="0" borderId="34" xfId="5" applyFont="1" applyFill="1" applyBorder="1" applyAlignment="1" applyProtection="1">
      <alignment horizontal="center" vertical="center" wrapText="1"/>
      <protection hidden="1"/>
    </xf>
    <xf numFmtId="0" fontId="23" fillId="0" borderId="35" xfId="5" applyFont="1" applyFill="1" applyBorder="1" applyAlignment="1" applyProtection="1">
      <alignment horizontal="center" vertical="center" wrapText="1"/>
      <protection hidden="1"/>
    </xf>
    <xf numFmtId="0" fontId="8" fillId="0" borderId="0" xfId="5" applyFont="1" applyAlignment="1">
      <alignment horizontal="center"/>
    </xf>
    <xf numFmtId="3" fontId="23" fillId="0" borderId="27" xfId="5" applyNumberFormat="1" applyFont="1" applyFill="1" applyBorder="1" applyAlignment="1">
      <alignment horizontal="center" vertical="center" wrapText="1"/>
    </xf>
    <xf numFmtId="3" fontId="23" fillId="0" borderId="27" xfId="5" applyNumberFormat="1" applyFont="1" applyFill="1" applyBorder="1" applyAlignment="1" applyProtection="1">
      <alignment horizontal="center" vertical="center" wrapText="1"/>
      <protection hidden="1"/>
    </xf>
    <xf numFmtId="3" fontId="8" fillId="0" borderId="29" xfId="5" applyNumberFormat="1" applyFont="1" applyFill="1" applyBorder="1" applyAlignment="1" applyProtection="1">
      <alignment horizontal="center" vertical="center" wrapText="1"/>
      <protection hidden="1"/>
    </xf>
    <xf numFmtId="3" fontId="23" fillId="0" borderId="31" xfId="5" applyNumberFormat="1" applyFont="1" applyFill="1" applyBorder="1" applyAlignment="1" applyProtection="1">
      <alignment horizontal="center" vertical="center"/>
      <protection hidden="1"/>
    </xf>
    <xf numFmtId="3" fontId="8" fillId="0" borderId="2" xfId="5" applyNumberFormat="1" applyFont="1" applyFill="1" applyBorder="1" applyAlignment="1">
      <alignment horizontal="center" vertical="center" wrapText="1"/>
    </xf>
    <xf numFmtId="3" fontId="8" fillId="0" borderId="0" xfId="5" applyNumberFormat="1" applyFont="1" applyFill="1" applyAlignment="1">
      <alignment horizontal="center" vertical="center"/>
    </xf>
    <xf numFmtId="3" fontId="8" fillId="0" borderId="30" xfId="5" applyNumberFormat="1" applyFont="1" applyFill="1" applyBorder="1" applyAlignment="1" applyProtection="1">
      <alignment horizontal="center" vertical="center" wrapText="1"/>
      <protection hidden="1"/>
    </xf>
    <xf numFmtId="3" fontId="8" fillId="0" borderId="42" xfId="5" applyNumberFormat="1" applyFont="1" applyFill="1" applyBorder="1" applyAlignment="1" applyProtection="1">
      <alignment horizontal="center" vertical="center" wrapText="1"/>
      <protection hidden="1"/>
    </xf>
    <xf numFmtId="4" fontId="23" fillId="0" borderId="31" xfId="5" applyNumberFormat="1" applyFont="1" applyFill="1" applyBorder="1" applyAlignment="1" applyProtection="1">
      <alignment horizontal="right" vertical="center"/>
      <protection hidden="1"/>
    </xf>
    <xf numFmtId="0" fontId="13" fillId="0" borderId="2" xfId="0" applyNumberFormat="1" applyFont="1" applyFill="1" applyBorder="1" applyAlignment="1" applyProtection="1">
      <alignment horizontal="center" vertical="center" wrapText="1"/>
      <protection locked="0"/>
    </xf>
    <xf numFmtId="0" fontId="0" fillId="0" borderId="16" xfId="0" applyFont="1" applyFill="1" applyBorder="1" applyAlignment="1">
      <alignment horizontal="center" vertical="center"/>
    </xf>
    <xf numFmtId="14" fontId="0" fillId="0" borderId="0" xfId="0" applyNumberFormat="1" applyFill="1" applyAlignment="1">
      <alignment wrapText="1"/>
    </xf>
    <xf numFmtId="0" fontId="19" fillId="0" borderId="2" xfId="0" applyFont="1" applyFill="1" applyBorder="1"/>
    <xf numFmtId="0" fontId="19" fillId="0" borderId="2" xfId="0" applyFont="1" applyFill="1" applyBorder="1" applyAlignment="1">
      <alignment horizontal="center"/>
    </xf>
    <xf numFmtId="0" fontId="25" fillId="0" borderId="2" xfId="0" applyFont="1" applyFill="1" applyBorder="1" applyAlignment="1">
      <alignment horizontal="center" vertical="center"/>
    </xf>
    <xf numFmtId="4" fontId="19" fillId="0" borderId="2" xfId="0" applyNumberFormat="1" applyFont="1" applyFill="1" applyBorder="1"/>
    <xf numFmtId="0" fontId="7" fillId="0" borderId="0" xfId="0" applyFont="1" applyFill="1" applyAlignment="1">
      <alignment horizontal="center"/>
    </xf>
    <xf numFmtId="0" fontId="26" fillId="0" borderId="0" xfId="0" applyFont="1" applyFill="1" applyAlignment="1">
      <alignment horizontal="center" vertical="center"/>
    </xf>
    <xf numFmtId="0" fontId="16" fillId="0" borderId="0" xfId="0" applyFont="1" applyFill="1"/>
    <xf numFmtId="0" fontId="16" fillId="0" borderId="0" xfId="0" applyFont="1" applyFill="1" applyAlignment="1">
      <alignment horizontal="center"/>
    </xf>
    <xf numFmtId="0" fontId="25" fillId="0" borderId="0" xfId="0" applyFont="1" applyFill="1" applyAlignment="1">
      <alignment horizontal="center" vertical="center"/>
    </xf>
    <xf numFmtId="4" fontId="16" fillId="0" borderId="0" xfId="0" applyNumberFormat="1" applyFont="1" applyFill="1" applyAlignment="1">
      <alignment horizontal="right"/>
    </xf>
    <xf numFmtId="4" fontId="16" fillId="0" borderId="0" xfId="0" applyNumberFormat="1" applyFont="1" applyFill="1"/>
    <xf numFmtId="4" fontId="14" fillId="0" borderId="6" xfId="0" applyNumberFormat="1" applyFont="1" applyFill="1" applyBorder="1" applyAlignment="1" applyProtection="1">
      <alignment vertical="center"/>
      <protection hidden="1"/>
    </xf>
    <xf numFmtId="0" fontId="28" fillId="0" borderId="13" xfId="0" applyFont="1" applyFill="1" applyBorder="1"/>
    <xf numFmtId="4" fontId="28" fillId="0" borderId="0" xfId="0" applyNumberFormat="1" applyFont="1" applyFill="1"/>
    <xf numFmtId="0" fontId="28" fillId="0" borderId="0" xfId="0" applyFont="1" applyFill="1"/>
    <xf numFmtId="0" fontId="4" fillId="0" borderId="0" xfId="0" applyFont="1" applyFill="1" applyAlignment="1">
      <alignment horizontal="center"/>
    </xf>
    <xf numFmtId="0" fontId="28" fillId="0" borderId="0" xfId="0" applyFont="1" applyFill="1" applyAlignment="1">
      <alignment horizontal="center" vertical="center"/>
    </xf>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right" vertical="center"/>
    </xf>
    <xf numFmtId="4" fontId="18" fillId="0" borderId="10" xfId="3" applyNumberFormat="1" applyFont="1" applyFill="1" applyBorder="1" applyAlignment="1">
      <alignment horizontal="right" vertical="center" wrapText="1"/>
    </xf>
    <xf numFmtId="3" fontId="8" fillId="0" borderId="3" xfId="0" applyNumberFormat="1" applyFont="1" applyFill="1" applyBorder="1" applyAlignment="1" applyProtection="1">
      <alignment horizontal="left" vertical="center" wrapText="1" indent="1"/>
      <protection locked="0"/>
    </xf>
    <xf numFmtId="0" fontId="31" fillId="0" borderId="0" xfId="0" applyFont="1"/>
    <xf numFmtId="0" fontId="31" fillId="0" borderId="0" xfId="0" applyFont="1" applyAlignment="1">
      <alignment horizontal="center"/>
    </xf>
    <xf numFmtId="0" fontId="33" fillId="0" borderId="0" xfId="0" applyFont="1"/>
    <xf numFmtId="0" fontId="15" fillId="0" borderId="11" xfId="0" applyFont="1" applyFill="1" applyBorder="1" applyAlignment="1">
      <alignment horizontal="center" vertical="center"/>
    </xf>
    <xf numFmtId="0" fontId="17" fillId="0" borderId="2" xfId="3" applyFont="1" applyFill="1" applyBorder="1" applyAlignment="1">
      <alignment horizontal="center" vertical="center" wrapText="1"/>
    </xf>
    <xf numFmtId="0" fontId="17" fillId="0" borderId="15" xfId="4" applyFont="1" applyFill="1" applyBorder="1" applyAlignment="1">
      <alignment vertical="center" wrapText="1"/>
    </xf>
    <xf numFmtId="49" fontId="17" fillId="0" borderId="15" xfId="3" applyNumberFormat="1" applyFont="1" applyFill="1" applyBorder="1" applyAlignment="1">
      <alignment horizontal="center" vertical="center"/>
    </xf>
    <xf numFmtId="49" fontId="17" fillId="0" borderId="8" xfId="3" applyNumberFormat="1" applyFont="1" applyFill="1" applyBorder="1" applyAlignment="1">
      <alignment horizontal="center" vertical="center"/>
    </xf>
    <xf numFmtId="4" fontId="17" fillId="0" borderId="8" xfId="3" applyNumberFormat="1" applyFont="1" applyFill="1" applyBorder="1" applyAlignment="1">
      <alignment horizontal="right" vertical="center"/>
    </xf>
    <xf numFmtId="4" fontId="17" fillId="0" borderId="15" xfId="3" applyNumberFormat="1" applyFont="1" applyFill="1" applyBorder="1" applyAlignment="1">
      <alignment horizontal="right" vertical="center"/>
    </xf>
    <xf numFmtId="4" fontId="17" fillId="0" borderId="2" xfId="3" applyNumberFormat="1" applyFont="1" applyFill="1" applyBorder="1" applyAlignment="1">
      <alignment horizontal="right" vertical="center" wrapText="1"/>
    </xf>
    <xf numFmtId="4" fontId="17" fillId="0" borderId="10" xfId="3" applyNumberFormat="1" applyFont="1" applyFill="1" applyBorder="1" applyAlignment="1">
      <alignment horizontal="right" vertical="center"/>
    </xf>
    <xf numFmtId="4" fontId="17" fillId="0" borderId="10" xfId="3" applyNumberFormat="1" applyFont="1" applyFill="1" applyBorder="1" applyAlignment="1">
      <alignment horizontal="right" vertical="center" wrapText="1"/>
    </xf>
    <xf numFmtId="4" fontId="17" fillId="0" borderId="2" xfId="3" applyNumberFormat="1" applyFont="1" applyFill="1" applyBorder="1" applyAlignment="1">
      <alignment horizontal="right" vertical="center"/>
    </xf>
    <xf numFmtId="0" fontId="17" fillId="0" borderId="2" xfId="3" applyFont="1" applyFill="1" applyBorder="1" applyAlignment="1">
      <alignment horizontal="left" vertical="center" wrapText="1"/>
    </xf>
    <xf numFmtId="0" fontId="0" fillId="0" borderId="11" xfId="0" applyFill="1" applyBorder="1" applyAlignment="1">
      <alignment horizontal="center" vertical="center"/>
    </xf>
    <xf numFmtId="4" fontId="0" fillId="0" borderId="11" xfId="0" applyNumberFormat="1" applyFont="1" applyFill="1" applyBorder="1" applyAlignment="1">
      <alignment horizontal="center" vertical="center"/>
    </xf>
    <xf numFmtId="3" fontId="2" fillId="0" borderId="0" xfId="5" applyNumberFormat="1" applyFill="1" applyAlignment="1">
      <alignment horizontal="center" vertical="center"/>
    </xf>
    <xf numFmtId="0" fontId="35" fillId="0" borderId="21" xfId="0" applyFont="1" applyBorder="1" applyAlignment="1">
      <alignment vertical="center"/>
    </xf>
    <xf numFmtId="164" fontId="36" fillId="2" borderId="6" xfId="1" applyNumberFormat="1" applyFont="1" applyFill="1" applyBorder="1" applyAlignment="1" applyProtection="1">
      <alignment horizontal="center" vertical="center" wrapText="1"/>
      <protection locked="0"/>
    </xf>
    <xf numFmtId="49" fontId="36" fillId="0" borderId="2" xfId="1" applyNumberFormat="1" applyFont="1" applyFill="1" applyBorder="1" applyAlignment="1" applyProtection="1">
      <alignment horizontal="center" vertical="center" wrapText="1"/>
      <protection locked="0"/>
    </xf>
    <xf numFmtId="0" fontId="36" fillId="0" borderId="2" xfId="0" applyNumberFormat="1" applyFont="1" applyFill="1" applyBorder="1" applyAlignment="1" applyProtection="1">
      <alignment horizontal="left" vertical="center" wrapText="1" indent="1"/>
    </xf>
    <xf numFmtId="0" fontId="37" fillId="0" borderId="2" xfId="0" applyFont="1" applyFill="1" applyBorder="1" applyAlignment="1" applyProtection="1">
      <alignment horizontal="left" vertical="center" wrapText="1" indent="1"/>
      <protection locked="0"/>
    </xf>
    <xf numFmtId="0" fontId="37" fillId="0" borderId="2" xfId="0" applyNumberFormat="1" applyFont="1" applyFill="1" applyBorder="1" applyAlignment="1" applyProtection="1">
      <alignment horizontal="left" vertical="center" wrapText="1" indent="1"/>
      <protection locked="0"/>
    </xf>
    <xf numFmtId="0" fontId="37" fillId="0" borderId="2" xfId="0" applyNumberFormat="1" applyFont="1" applyFill="1" applyBorder="1" applyAlignment="1" applyProtection="1">
      <alignment horizontal="left" vertical="center" wrapText="1" indent="1"/>
    </xf>
    <xf numFmtId="0" fontId="36" fillId="0" borderId="15" xfId="0" applyNumberFormat="1" applyFont="1" applyFill="1" applyBorder="1" applyAlignment="1" applyProtection="1">
      <alignment horizontal="left" vertical="center" wrapText="1" indent="1"/>
    </xf>
    <xf numFmtId="0" fontId="37" fillId="0" borderId="15" xfId="0" applyNumberFormat="1" applyFont="1" applyFill="1" applyBorder="1" applyAlignment="1" applyProtection="1">
      <alignment horizontal="left" vertical="center" wrapText="1" indent="1"/>
    </xf>
    <xf numFmtId="0" fontId="37" fillId="0" borderId="0" xfId="0" applyNumberFormat="1" applyFont="1" applyFill="1" applyBorder="1" applyAlignment="1" applyProtection="1">
      <alignment horizontal="left" vertical="center" wrapText="1" indent="1"/>
    </xf>
    <xf numFmtId="0" fontId="38" fillId="0" borderId="0" xfId="0" applyFont="1" applyFill="1" applyBorder="1"/>
    <xf numFmtId="0" fontId="38" fillId="0" borderId="0" xfId="0" applyFont="1"/>
    <xf numFmtId="0" fontId="36" fillId="0" borderId="15" xfId="0" applyNumberFormat="1" applyFont="1" applyFill="1" applyBorder="1" applyAlignment="1" applyProtection="1">
      <alignment horizontal="center" vertical="center" wrapText="1"/>
    </xf>
    <xf numFmtId="0" fontId="36" fillId="2" borderId="17" xfId="0"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wrapText="1"/>
      <protection locked="0"/>
    </xf>
    <xf numFmtId="3" fontId="36" fillId="2" borderId="6" xfId="0" applyNumberFormat="1" applyFont="1" applyFill="1" applyBorder="1" applyAlignment="1" applyProtection="1">
      <alignment horizontal="center" vertical="center" wrapText="1"/>
      <protection locked="0"/>
    </xf>
    <xf numFmtId="0" fontId="36" fillId="2" borderId="6" xfId="0" applyFont="1" applyFill="1" applyBorder="1" applyAlignment="1" applyProtection="1">
      <alignment horizontal="center" vertical="center" wrapText="1"/>
      <protection locked="0"/>
    </xf>
    <xf numFmtId="3" fontId="36" fillId="2" borderId="6" xfId="1" applyNumberFormat="1" applyFont="1" applyFill="1" applyBorder="1" applyAlignment="1" applyProtection="1">
      <alignment horizontal="center" vertical="center" wrapText="1"/>
    </xf>
    <xf numFmtId="3" fontId="36" fillId="2" borderId="2" xfId="1" applyNumberFormat="1" applyFont="1" applyFill="1" applyBorder="1" applyAlignment="1" applyProtection="1">
      <alignment horizontal="center" vertical="center" wrapText="1"/>
    </xf>
    <xf numFmtId="4" fontId="38" fillId="0" borderId="0" xfId="0" applyNumberFormat="1" applyFont="1"/>
    <xf numFmtId="49" fontId="36" fillId="0" borderId="11" xfId="0" applyNumberFormat="1" applyFont="1" applyFill="1" applyBorder="1" applyAlignment="1" applyProtection="1">
      <alignment horizontal="center" vertical="center"/>
      <protection locked="0"/>
    </xf>
    <xf numFmtId="49" fontId="36" fillId="0" borderId="2" xfId="0" applyNumberFormat="1" applyFont="1" applyFill="1" applyBorder="1" applyAlignment="1" applyProtection="1">
      <alignment horizontal="center" vertical="center" wrapText="1"/>
      <protection locked="0"/>
    </xf>
    <xf numFmtId="49" fontId="36" fillId="0" borderId="2" xfId="1" applyNumberFormat="1" applyFont="1" applyFill="1" applyBorder="1" applyAlignment="1" applyProtection="1">
      <alignment horizontal="center" vertical="center" wrapText="1"/>
    </xf>
    <xf numFmtId="49" fontId="36" fillId="2" borderId="2" xfId="0" applyNumberFormat="1" applyFont="1" applyFill="1" applyBorder="1" applyAlignment="1" applyProtection="1">
      <alignment horizontal="center" vertical="center" wrapText="1"/>
      <protection locked="0"/>
    </xf>
    <xf numFmtId="4" fontId="38" fillId="0" borderId="0" xfId="0" applyNumberFormat="1" applyFont="1" applyFill="1"/>
    <xf numFmtId="49" fontId="38" fillId="0" borderId="0" xfId="0" applyNumberFormat="1" applyFont="1" applyFill="1"/>
    <xf numFmtId="0" fontId="36" fillId="0" borderId="11" xfId="0" applyFont="1" applyFill="1" applyBorder="1" applyAlignment="1" applyProtection="1">
      <alignment horizontal="center" vertical="center"/>
      <protection locked="0"/>
    </xf>
    <xf numFmtId="0" fontId="36" fillId="0" borderId="5" xfId="0" applyFont="1" applyFill="1" applyBorder="1" applyAlignment="1" applyProtection="1">
      <alignment horizontal="center" vertical="center" wrapText="1"/>
      <protection locked="0"/>
    </xf>
    <xf numFmtId="0" fontId="36" fillId="0" borderId="2" xfId="0" applyNumberFormat="1" applyFont="1" applyFill="1" applyBorder="1" applyAlignment="1" applyProtection="1">
      <alignment horizontal="center" vertical="center" wrapText="1"/>
    </xf>
    <xf numFmtId="4" fontId="36" fillId="0" borderId="2" xfId="0" applyNumberFormat="1" applyFont="1" applyFill="1" applyBorder="1" applyAlignment="1" applyProtection="1">
      <alignment horizontal="right" vertical="center"/>
      <protection locked="0"/>
    </xf>
    <xf numFmtId="0" fontId="35" fillId="0" borderId="3" xfId="0" applyFont="1" applyFill="1" applyBorder="1" applyAlignment="1">
      <alignment horizontal="left" vertical="center"/>
    </xf>
    <xf numFmtId="4" fontId="35" fillId="0" borderId="0" xfId="0" applyNumberFormat="1" applyFont="1"/>
    <xf numFmtId="0" fontId="35" fillId="0" borderId="0" xfId="0" applyFont="1"/>
    <xf numFmtId="0" fontId="37" fillId="0" borderId="11" xfId="0" applyFont="1" applyFill="1" applyBorder="1" applyAlignment="1" applyProtection="1">
      <alignment horizontal="center" vertical="center" wrapText="1"/>
      <protection locked="0"/>
    </xf>
    <xf numFmtId="0" fontId="37" fillId="0" borderId="5" xfId="0" applyFont="1" applyFill="1" applyBorder="1" applyAlignment="1" applyProtection="1">
      <alignment horizontal="center" vertical="center" wrapText="1"/>
      <protection locked="0"/>
    </xf>
    <xf numFmtId="0" fontId="37" fillId="0" borderId="2" xfId="0" applyFont="1" applyFill="1" applyBorder="1" applyAlignment="1" applyProtection="1">
      <alignment horizontal="center" vertical="center" wrapText="1"/>
      <protection locked="0"/>
    </xf>
    <xf numFmtId="4" fontId="37" fillId="0" borderId="2" xfId="0" applyNumberFormat="1" applyFont="1" applyFill="1" applyBorder="1" applyAlignment="1" applyProtection="1">
      <alignment horizontal="right" vertical="center"/>
      <protection locked="0"/>
    </xf>
    <xf numFmtId="4" fontId="37" fillId="0" borderId="2" xfId="2" applyNumberFormat="1" applyFont="1" applyFill="1" applyBorder="1" applyAlignment="1" applyProtection="1">
      <alignment horizontal="right" vertical="center"/>
      <protection locked="0"/>
    </xf>
    <xf numFmtId="4" fontId="37" fillId="0" borderId="2" xfId="0" applyNumberFormat="1" applyFont="1" applyFill="1" applyBorder="1" applyAlignment="1" applyProtection="1">
      <alignment horizontal="right" vertical="center"/>
      <protection hidden="1"/>
    </xf>
    <xf numFmtId="0" fontId="38" fillId="0" borderId="3" xfId="0" applyFont="1" applyFill="1" applyBorder="1" applyAlignment="1">
      <alignment horizontal="left" vertical="center" wrapText="1"/>
    </xf>
    <xf numFmtId="0" fontId="38" fillId="0" borderId="0" xfId="0" applyFont="1" applyFill="1"/>
    <xf numFmtId="0" fontId="37" fillId="0" borderId="2" xfId="0" applyNumberFormat="1" applyFont="1" applyFill="1" applyBorder="1" applyAlignment="1" applyProtection="1">
      <alignment horizontal="center" vertical="center" wrapText="1"/>
      <protection locked="0"/>
    </xf>
    <xf numFmtId="4" fontId="37" fillId="0" borderId="11" xfId="0" applyNumberFormat="1" applyFont="1" applyFill="1" applyBorder="1" applyAlignment="1" applyProtection="1">
      <alignment horizontal="center" vertical="center" wrapText="1"/>
      <protection locked="0"/>
    </xf>
    <xf numFmtId="4" fontId="35" fillId="0" borderId="0" xfId="0" applyNumberFormat="1" applyFont="1" applyFill="1"/>
    <xf numFmtId="0" fontId="35" fillId="0" borderId="0" xfId="0" applyFont="1" applyFill="1"/>
    <xf numFmtId="0" fontId="37" fillId="0" borderId="11" xfId="0" applyFont="1" applyFill="1" applyBorder="1" applyAlignment="1" applyProtection="1">
      <alignment horizontal="center" vertical="center"/>
      <protection locked="0"/>
    </xf>
    <xf numFmtId="0" fontId="37" fillId="0" borderId="2" xfId="0" applyNumberFormat="1" applyFont="1" applyFill="1" applyBorder="1" applyAlignment="1" applyProtection="1">
      <alignment horizontal="center" vertical="center" wrapText="1"/>
    </xf>
    <xf numFmtId="4" fontId="36" fillId="0" borderId="2" xfId="2" applyNumberFormat="1" applyFont="1" applyFill="1" applyBorder="1" applyAlignment="1" applyProtection="1">
      <alignment horizontal="right" vertical="center"/>
      <protection locked="0"/>
    </xf>
    <xf numFmtId="0" fontId="36" fillId="0" borderId="18" xfId="0" applyFont="1" applyFill="1" applyBorder="1" applyAlignment="1" applyProtection="1">
      <alignment horizontal="center" vertical="center"/>
      <protection locked="0"/>
    </xf>
    <xf numFmtId="4" fontId="36" fillId="0" borderId="15" xfId="0" applyNumberFormat="1" applyFont="1" applyFill="1" applyBorder="1" applyAlignment="1" applyProtection="1">
      <alignment horizontal="right" vertical="center"/>
      <protection locked="0"/>
    </xf>
    <xf numFmtId="4" fontId="36" fillId="0" borderId="15" xfId="2" applyNumberFormat="1" applyFont="1" applyFill="1" applyBorder="1" applyAlignment="1" applyProtection="1">
      <alignment horizontal="right" vertical="center"/>
      <protection locked="0"/>
    </xf>
    <xf numFmtId="4" fontId="36" fillId="0" borderId="15" xfId="0" applyNumberFormat="1" applyFont="1" applyFill="1" applyBorder="1" applyAlignment="1" applyProtection="1">
      <alignment horizontal="right" vertical="center"/>
      <protection hidden="1"/>
    </xf>
    <xf numFmtId="0" fontId="35" fillId="0" borderId="3" xfId="0" applyFont="1" applyFill="1" applyBorder="1" applyAlignment="1">
      <alignment horizontal="left" vertical="center" wrapText="1"/>
    </xf>
    <xf numFmtId="0" fontId="36" fillId="0" borderId="8" xfId="0" applyFont="1" applyFill="1" applyBorder="1" applyAlignment="1" applyProtection="1">
      <alignment horizontal="center" vertical="center" wrapText="1"/>
      <protection locked="0"/>
    </xf>
    <xf numFmtId="0" fontId="37" fillId="0" borderId="18" xfId="0" applyFont="1" applyFill="1" applyBorder="1" applyAlignment="1" applyProtection="1">
      <alignment horizontal="center" vertical="center"/>
      <protection locked="0"/>
    </xf>
    <xf numFmtId="0" fontId="37" fillId="0" borderId="8" xfId="0" applyFont="1" applyFill="1" applyBorder="1" applyAlignment="1" applyProtection="1">
      <alignment horizontal="center" vertical="center" wrapText="1"/>
      <protection locked="0"/>
    </xf>
    <xf numFmtId="0" fontId="37" fillId="0" borderId="15" xfId="0" applyNumberFormat="1" applyFont="1" applyFill="1" applyBorder="1" applyAlignment="1" applyProtection="1">
      <alignment horizontal="center" vertical="center" wrapText="1"/>
    </xf>
    <xf numFmtId="4" fontId="37" fillId="0" borderId="15" xfId="0" applyNumberFormat="1" applyFont="1" applyFill="1" applyBorder="1" applyAlignment="1" applyProtection="1">
      <alignment horizontal="right" vertical="center"/>
      <protection locked="0"/>
    </xf>
    <xf numFmtId="4" fontId="37" fillId="0" borderId="15" xfId="2" applyNumberFormat="1" applyFont="1" applyFill="1" applyBorder="1" applyAlignment="1" applyProtection="1">
      <alignment horizontal="right" vertical="center"/>
      <protection locked="0"/>
    </xf>
    <xf numFmtId="4" fontId="37" fillId="0" borderId="15" xfId="0" applyNumberFormat="1" applyFont="1" applyFill="1" applyBorder="1" applyAlignment="1" applyProtection="1">
      <alignment horizontal="right" vertical="center"/>
      <protection hidden="1"/>
    </xf>
    <xf numFmtId="4" fontId="37" fillId="0" borderId="11" xfId="0" applyNumberFormat="1" applyFont="1" applyFill="1" applyBorder="1" applyAlignment="1" applyProtection="1">
      <alignment horizontal="center" vertical="center"/>
      <protection locked="0"/>
    </xf>
    <xf numFmtId="2" fontId="37" fillId="0" borderId="11" xfId="0" applyNumberFormat="1" applyFont="1" applyFill="1" applyBorder="1" applyAlignment="1" applyProtection="1">
      <alignment horizontal="center" vertical="center"/>
      <protection locked="0"/>
    </xf>
    <xf numFmtId="1" fontId="36" fillId="0" borderId="11" xfId="0" applyNumberFormat="1" applyFont="1" applyFill="1" applyBorder="1" applyAlignment="1" applyProtection="1">
      <alignment horizontal="center" vertical="center"/>
      <protection locked="0"/>
    </xf>
    <xf numFmtId="4" fontId="36" fillId="0" borderId="2" xfId="0" applyNumberFormat="1" applyFont="1" applyFill="1" applyBorder="1" applyAlignment="1" applyProtection="1">
      <alignment horizontal="right" vertical="center"/>
      <protection hidden="1"/>
    </xf>
    <xf numFmtId="49" fontId="37" fillId="0" borderId="11" xfId="0" applyNumberFormat="1"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wrapText="1"/>
      <protection locked="0"/>
    </xf>
    <xf numFmtId="0" fontId="38" fillId="0" borderId="0" xfId="0" applyFont="1" applyFill="1" applyAlignment="1">
      <alignment wrapText="1"/>
    </xf>
    <xf numFmtId="0" fontId="27" fillId="0" borderId="3" xfId="0" applyFont="1" applyFill="1" applyBorder="1" applyAlignment="1">
      <alignment horizontal="left" vertical="center" wrapText="1"/>
    </xf>
    <xf numFmtId="165" fontId="8" fillId="0" borderId="30" xfId="5" applyNumberFormat="1" applyFont="1" applyFill="1" applyBorder="1" applyAlignment="1" applyProtection="1">
      <alignment vertical="center"/>
      <protection hidden="1"/>
    </xf>
    <xf numFmtId="0" fontId="3" fillId="0" borderId="0" xfId="0" applyFont="1" applyBorder="1" applyAlignment="1">
      <alignment horizontal="center"/>
    </xf>
    <xf numFmtId="0" fontId="0" fillId="0" borderId="0" xfId="0" applyBorder="1"/>
    <xf numFmtId="0" fontId="4" fillId="0" borderId="4" xfId="0" applyFont="1" applyBorder="1" applyAlignment="1">
      <alignment horizontal="center"/>
    </xf>
    <xf numFmtId="0" fontId="29" fillId="0" borderId="24" xfId="0" applyFont="1" applyFill="1" applyBorder="1" applyAlignment="1">
      <alignment horizontal="center"/>
    </xf>
    <xf numFmtId="0" fontId="29" fillId="0" borderId="23" xfId="0" applyFont="1" applyFill="1" applyBorder="1" applyAlignment="1">
      <alignment horizontal="center"/>
    </xf>
    <xf numFmtId="0" fontId="29" fillId="0" borderId="16" xfId="0" applyFont="1" applyFill="1" applyBorder="1" applyAlignment="1">
      <alignment horizontal="center"/>
    </xf>
    <xf numFmtId="0" fontId="21" fillId="0" borderId="46"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5" fillId="0" borderId="2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wrapText="1"/>
    </xf>
    <xf numFmtId="0" fontId="0" fillId="0" borderId="24" xfId="0" applyBorder="1" applyAlignment="1">
      <alignment horizontal="center"/>
    </xf>
    <xf numFmtId="0" fontId="0" fillId="0" borderId="23" xfId="0" applyBorder="1" applyAlignment="1">
      <alignment horizontal="center"/>
    </xf>
    <xf numFmtId="0" fontId="9" fillId="0" borderId="0" xfId="0" applyFont="1" applyBorder="1" applyAlignment="1">
      <alignment horizontal="center" vertical="center" wrapText="1"/>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6"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0" fillId="0" borderId="22" xfId="0" applyFill="1" applyBorder="1" applyAlignment="1">
      <alignment horizontal="center"/>
    </xf>
    <xf numFmtId="0" fontId="0" fillId="0" borderId="23" xfId="0" applyFill="1" applyBorder="1" applyAlignment="1">
      <alignment horizontal="center"/>
    </xf>
    <xf numFmtId="0" fontId="23" fillId="0" borderId="39" xfId="5" applyFont="1" applyFill="1" applyBorder="1" applyAlignment="1" applyProtection="1">
      <alignment horizontal="center" vertical="center"/>
      <protection hidden="1"/>
    </xf>
    <xf numFmtId="0" fontId="23" fillId="0" borderId="40" xfId="5" applyFont="1" applyFill="1" applyBorder="1" applyAlignment="1" applyProtection="1">
      <alignment horizontal="center" vertical="center"/>
      <protection hidden="1"/>
    </xf>
    <xf numFmtId="0" fontId="21" fillId="0" borderId="0" xfId="5" applyFont="1" applyFill="1" applyBorder="1" applyAlignment="1" applyProtection="1">
      <alignment horizontal="center" vertical="center"/>
      <protection hidden="1"/>
    </xf>
    <xf numFmtId="0" fontId="22" fillId="0" borderId="26" xfId="5" applyFont="1" applyBorder="1" applyAlignment="1">
      <alignment horizontal="center"/>
    </xf>
    <xf numFmtId="2" fontId="8" fillId="0" borderId="29" xfId="5" applyNumberFormat="1" applyFont="1" applyFill="1" applyBorder="1" applyAlignment="1" applyProtection="1">
      <alignment horizontal="left" vertical="center" wrapText="1" indent="1"/>
      <protection hidden="1"/>
    </xf>
  </cellXfs>
  <cellStyles count="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UN153"/>
  <sheetViews>
    <sheetView zoomScaleNormal="100" workbookViewId="0">
      <pane ySplit="4" topLeftCell="A138" activePane="bottomLeft" state="frozen"/>
      <selection pane="bottomLeft" activeCell="B28" sqref="B28"/>
    </sheetView>
  </sheetViews>
  <sheetFormatPr defaultRowHeight="15"/>
  <cols>
    <col min="1" max="1" width="5.85546875" style="13" customWidth="1"/>
    <col min="2" max="2" width="22.85546875" style="13" customWidth="1"/>
    <col min="3" max="3" width="16" style="119" customWidth="1"/>
    <col min="4" max="4" width="14.7109375" style="114" customWidth="1"/>
    <col min="5" max="5" width="13.140625" style="13" customWidth="1"/>
    <col min="6" max="6" width="15.42578125" style="13" customWidth="1"/>
    <col min="7" max="7" width="15.28515625" style="13" customWidth="1"/>
    <col min="8" max="8" width="16" style="13" hidden="1" customWidth="1"/>
    <col min="9" max="9" width="16.42578125" style="213" hidden="1" customWidth="1"/>
    <col min="10" max="10" width="15.5703125" style="213" hidden="1" customWidth="1"/>
    <col min="11" max="11" width="15.85546875" style="213" hidden="1" customWidth="1"/>
    <col min="12" max="12" width="16.5703125" style="213" hidden="1" customWidth="1"/>
    <col min="13" max="13" width="19.140625" style="213" hidden="1" customWidth="1"/>
    <col min="14" max="14" width="18.7109375" style="213" hidden="1" customWidth="1"/>
    <col min="15" max="15" width="16" style="213" hidden="1" customWidth="1"/>
    <col min="16" max="16" width="16" style="13" hidden="1" customWidth="1"/>
    <col min="17" max="17" width="17.5703125" style="141" bestFit="1" customWidth="1"/>
    <col min="18" max="18" width="14.7109375" style="13" customWidth="1"/>
    <col min="19" max="19" width="14.7109375" style="141" hidden="1" customWidth="1"/>
    <col min="20" max="20" width="16.28515625" style="141" customWidth="1"/>
    <col min="21" max="21" width="21.7109375" style="13" customWidth="1"/>
    <col min="22" max="22" width="10.85546875" style="223" bestFit="1" customWidth="1"/>
    <col min="23" max="23" width="11.5703125" customWidth="1"/>
  </cols>
  <sheetData>
    <row r="1" spans="1:22" ht="15" customHeight="1">
      <c r="A1" s="384" t="s">
        <v>176</v>
      </c>
      <c r="B1" s="385"/>
      <c r="C1" s="385"/>
      <c r="D1" s="385"/>
      <c r="E1" s="385"/>
      <c r="F1" s="385"/>
      <c r="G1" s="385"/>
      <c r="H1" s="385"/>
      <c r="I1" s="385"/>
      <c r="J1" s="385"/>
      <c r="K1" s="385"/>
      <c r="L1" s="385"/>
      <c r="M1" s="385"/>
      <c r="N1" s="385"/>
      <c r="O1" s="385"/>
      <c r="P1" s="385"/>
      <c r="Q1" s="385"/>
      <c r="R1" s="385"/>
      <c r="S1" s="385"/>
      <c r="T1" s="385"/>
      <c r="U1" s="385"/>
    </row>
    <row r="2" spans="1:22" ht="15.75" customHeight="1">
      <c r="A2" s="385"/>
      <c r="B2" s="385"/>
      <c r="C2" s="385"/>
      <c r="D2" s="385"/>
      <c r="E2" s="385"/>
      <c r="F2" s="385"/>
      <c r="G2" s="385"/>
      <c r="H2" s="385"/>
      <c r="I2" s="385"/>
      <c r="J2" s="385"/>
      <c r="K2" s="385"/>
      <c r="L2" s="385"/>
      <c r="M2" s="385"/>
      <c r="N2" s="385"/>
      <c r="O2" s="385"/>
      <c r="P2" s="385"/>
      <c r="Q2" s="385"/>
      <c r="R2" s="385"/>
      <c r="S2" s="385"/>
      <c r="T2" s="385"/>
      <c r="U2" s="385"/>
    </row>
    <row r="3" spans="1:22" s="156" customFormat="1" ht="15.75" customHeight="1">
      <c r="A3" s="183"/>
      <c r="B3" s="183"/>
      <c r="C3" s="183"/>
      <c r="D3" s="183"/>
      <c r="E3" s="183"/>
      <c r="F3" s="183"/>
      <c r="G3" s="183"/>
      <c r="H3" s="183"/>
      <c r="I3" s="210"/>
      <c r="J3" s="210"/>
      <c r="K3" s="210"/>
      <c r="L3" s="210"/>
      <c r="M3" s="210"/>
      <c r="N3" s="210"/>
      <c r="O3" s="210"/>
      <c r="P3" s="206"/>
      <c r="Q3" s="184"/>
      <c r="R3" s="183"/>
      <c r="S3" s="184"/>
      <c r="T3" s="184"/>
      <c r="U3" s="183"/>
      <c r="V3" s="224"/>
    </row>
    <row r="4" spans="1:22" s="1" customFormat="1" ht="63" customHeight="1">
      <c r="A4" s="185" t="s">
        <v>0</v>
      </c>
      <c r="B4" s="186" t="s">
        <v>1</v>
      </c>
      <c r="C4" s="186" t="s">
        <v>236</v>
      </c>
      <c r="D4" s="187" t="s">
        <v>214</v>
      </c>
      <c r="E4" s="188" t="s">
        <v>51</v>
      </c>
      <c r="F4" s="108" t="s">
        <v>2</v>
      </c>
      <c r="G4" s="161" t="s">
        <v>52</v>
      </c>
      <c r="H4" s="108" t="s">
        <v>294</v>
      </c>
      <c r="I4" s="189" t="s">
        <v>295</v>
      </c>
      <c r="J4" s="189" t="s">
        <v>362</v>
      </c>
      <c r="K4" s="189" t="s">
        <v>340</v>
      </c>
      <c r="L4" s="189" t="s">
        <v>341</v>
      </c>
      <c r="M4" s="189" t="s">
        <v>342</v>
      </c>
      <c r="N4" s="189" t="s">
        <v>494</v>
      </c>
      <c r="O4" s="189" t="s">
        <v>354</v>
      </c>
      <c r="P4" s="189" t="s">
        <v>440</v>
      </c>
      <c r="Q4" s="189" t="s">
        <v>533</v>
      </c>
      <c r="R4" s="189" t="s">
        <v>441</v>
      </c>
      <c r="S4" s="108" t="s">
        <v>442</v>
      </c>
      <c r="T4" s="108" t="s">
        <v>339</v>
      </c>
      <c r="U4" s="190" t="s">
        <v>3</v>
      </c>
      <c r="V4" s="225"/>
    </row>
    <row r="5" spans="1:22" s="85" customFormat="1" ht="23.25" customHeight="1">
      <c r="A5" s="80" t="s">
        <v>343</v>
      </c>
      <c r="B5" s="81" t="s">
        <v>344</v>
      </c>
      <c r="C5" s="81" t="s">
        <v>345</v>
      </c>
      <c r="D5" s="109" t="s">
        <v>346</v>
      </c>
      <c r="E5" s="82" t="s">
        <v>347</v>
      </c>
      <c r="F5" s="82" t="s">
        <v>348</v>
      </c>
      <c r="G5" s="83" t="s">
        <v>349</v>
      </c>
      <c r="H5" s="82" t="s">
        <v>350</v>
      </c>
      <c r="I5" s="214" t="s">
        <v>351</v>
      </c>
      <c r="J5" s="214">
        <v>10</v>
      </c>
      <c r="K5" s="214">
        <v>11</v>
      </c>
      <c r="L5" s="214">
        <v>12</v>
      </c>
      <c r="M5" s="211" t="s">
        <v>352</v>
      </c>
      <c r="N5" s="211" t="s">
        <v>353</v>
      </c>
      <c r="O5" s="211" t="s">
        <v>357</v>
      </c>
      <c r="P5" s="82" t="s">
        <v>357</v>
      </c>
      <c r="Q5" s="82" t="s">
        <v>350</v>
      </c>
      <c r="R5" s="82" t="s">
        <v>534</v>
      </c>
      <c r="S5" s="143" t="s">
        <v>358</v>
      </c>
      <c r="T5" s="143" t="s">
        <v>358</v>
      </c>
      <c r="U5" s="84" t="s">
        <v>359</v>
      </c>
      <c r="V5" s="225"/>
    </row>
    <row r="6" spans="1:22" s="17" customFormat="1" ht="45.75" customHeight="1">
      <c r="A6" s="15">
        <v>1</v>
      </c>
      <c r="B6" s="2" t="s">
        <v>4</v>
      </c>
      <c r="C6" s="115" t="s">
        <v>326</v>
      </c>
      <c r="D6" s="110" t="s">
        <v>215</v>
      </c>
      <c r="E6" s="3">
        <v>45200</v>
      </c>
      <c r="F6" s="4">
        <v>45200</v>
      </c>
      <c r="G6" s="3">
        <v>45200</v>
      </c>
      <c r="H6" s="5">
        <v>31797</v>
      </c>
      <c r="I6" s="5">
        <f>G6-H6</f>
        <v>13403</v>
      </c>
      <c r="J6" s="5">
        <v>0</v>
      </c>
      <c r="K6" s="5">
        <v>0</v>
      </c>
      <c r="L6" s="5">
        <v>0</v>
      </c>
      <c r="M6" s="5">
        <f>SUM(J6:L6)</f>
        <v>0</v>
      </c>
      <c r="N6" s="5">
        <v>0</v>
      </c>
      <c r="O6" s="5">
        <f>M6+N6</f>
        <v>0</v>
      </c>
      <c r="P6" s="5">
        <v>0</v>
      </c>
      <c r="Q6" s="5">
        <f>H6+P6</f>
        <v>31797</v>
      </c>
      <c r="R6" s="5">
        <f>G6-Q6</f>
        <v>13403</v>
      </c>
      <c r="S6" s="144">
        <v>13403</v>
      </c>
      <c r="T6" s="144">
        <v>13403</v>
      </c>
      <c r="U6" s="6" t="s">
        <v>523</v>
      </c>
      <c r="V6" s="273">
        <v>41946</v>
      </c>
    </row>
    <row r="7" spans="1:22" s="17" customFormat="1" ht="45.75" customHeight="1">
      <c r="A7" s="15">
        <v>2</v>
      </c>
      <c r="B7" s="7" t="s">
        <v>5</v>
      </c>
      <c r="C7" s="116" t="s">
        <v>469</v>
      </c>
      <c r="D7" s="111" t="s">
        <v>218</v>
      </c>
      <c r="E7" s="3">
        <v>50000</v>
      </c>
      <c r="F7" s="4">
        <v>50000</v>
      </c>
      <c r="G7" s="3">
        <v>50000</v>
      </c>
      <c r="H7" s="5">
        <v>36492</v>
      </c>
      <c r="I7" s="5">
        <f t="shared" ref="I7:I16" si="0">G7-H7</f>
        <v>13508</v>
      </c>
      <c r="J7" s="5">
        <v>0</v>
      </c>
      <c r="K7" s="5">
        <v>0</v>
      </c>
      <c r="L7" s="5">
        <v>0</v>
      </c>
      <c r="M7" s="5">
        <f t="shared" ref="M7:M64" si="1">SUM(J7:L7)</f>
        <v>0</v>
      </c>
      <c r="N7" s="5">
        <v>0</v>
      </c>
      <c r="O7" s="5">
        <f t="shared" ref="O7:O64" si="2">M7+N7</f>
        <v>0</v>
      </c>
      <c r="P7" s="5">
        <v>0</v>
      </c>
      <c r="Q7" s="5">
        <f t="shared" ref="Q7:Q15" si="3">H7+P7</f>
        <v>36492</v>
      </c>
      <c r="R7" s="5">
        <f t="shared" ref="R7:R64" si="4">G7-Q7</f>
        <v>13508</v>
      </c>
      <c r="S7" s="144">
        <v>13508</v>
      </c>
      <c r="T7" s="144">
        <v>13508</v>
      </c>
      <c r="U7" s="6" t="s">
        <v>194</v>
      </c>
      <c r="V7" s="226"/>
    </row>
    <row r="8" spans="1:22" s="17" customFormat="1" ht="45.75" customHeight="1">
      <c r="A8" s="15">
        <v>3</v>
      </c>
      <c r="B8" s="7" t="s">
        <v>6</v>
      </c>
      <c r="C8" s="116" t="s">
        <v>469</v>
      </c>
      <c r="D8" s="111" t="s">
        <v>216</v>
      </c>
      <c r="E8" s="3">
        <v>75000</v>
      </c>
      <c r="F8" s="4">
        <v>75000</v>
      </c>
      <c r="G8" s="3">
        <v>75000</v>
      </c>
      <c r="H8" s="5">
        <v>61499</v>
      </c>
      <c r="I8" s="5">
        <f t="shared" si="0"/>
        <v>13501</v>
      </c>
      <c r="J8" s="5">
        <v>0</v>
      </c>
      <c r="K8" s="5">
        <v>0</v>
      </c>
      <c r="L8" s="5">
        <v>0</v>
      </c>
      <c r="M8" s="5">
        <f t="shared" si="1"/>
        <v>0</v>
      </c>
      <c r="N8" s="5">
        <v>0</v>
      </c>
      <c r="O8" s="5">
        <f t="shared" si="2"/>
        <v>0</v>
      </c>
      <c r="P8" s="5">
        <v>0</v>
      </c>
      <c r="Q8" s="5">
        <f t="shared" si="3"/>
        <v>61499</v>
      </c>
      <c r="R8" s="5">
        <f t="shared" si="4"/>
        <v>13501</v>
      </c>
      <c r="S8" s="144">
        <v>13501</v>
      </c>
      <c r="T8" s="144">
        <v>13501</v>
      </c>
      <c r="U8" s="6" t="s">
        <v>194</v>
      </c>
      <c r="V8" s="226"/>
    </row>
    <row r="9" spans="1:22" s="17" customFormat="1" ht="54.75" customHeight="1">
      <c r="A9" s="15">
        <v>4</v>
      </c>
      <c r="B9" s="7" t="s">
        <v>302</v>
      </c>
      <c r="C9" s="116" t="s">
        <v>542</v>
      </c>
      <c r="D9" s="111" t="s">
        <v>220</v>
      </c>
      <c r="E9" s="3">
        <v>115000</v>
      </c>
      <c r="F9" s="4">
        <v>80000</v>
      </c>
      <c r="G9" s="3">
        <v>80000</v>
      </c>
      <c r="H9" s="5">
        <v>0</v>
      </c>
      <c r="I9" s="5">
        <f t="shared" si="0"/>
        <v>80000</v>
      </c>
      <c r="J9" s="5">
        <v>0</v>
      </c>
      <c r="K9" s="5">
        <v>0</v>
      </c>
      <c r="L9" s="5">
        <v>0</v>
      </c>
      <c r="M9" s="5">
        <f t="shared" si="1"/>
        <v>0</v>
      </c>
      <c r="N9" s="5">
        <v>0</v>
      </c>
      <c r="O9" s="5">
        <f t="shared" si="2"/>
        <v>0</v>
      </c>
      <c r="P9" s="5">
        <v>0</v>
      </c>
      <c r="Q9" s="5">
        <f t="shared" si="3"/>
        <v>0</v>
      </c>
      <c r="R9" s="5">
        <f t="shared" si="4"/>
        <v>80000</v>
      </c>
      <c r="S9" s="144">
        <v>80000</v>
      </c>
      <c r="T9" s="144">
        <v>80000</v>
      </c>
      <c r="U9" s="6" t="s">
        <v>532</v>
      </c>
      <c r="V9" s="226"/>
    </row>
    <row r="10" spans="1:22" s="17" customFormat="1" ht="54.75" customHeight="1">
      <c r="A10" s="15">
        <v>5</v>
      </c>
      <c r="B10" s="7" t="s">
        <v>7</v>
      </c>
      <c r="C10" s="116" t="s">
        <v>326</v>
      </c>
      <c r="D10" s="111" t="s">
        <v>221</v>
      </c>
      <c r="E10" s="3">
        <v>14600</v>
      </c>
      <c r="F10" s="4">
        <v>14600</v>
      </c>
      <c r="G10" s="3">
        <v>14600</v>
      </c>
      <c r="H10" s="5">
        <v>10220</v>
      </c>
      <c r="I10" s="5">
        <f t="shared" si="0"/>
        <v>4380</v>
      </c>
      <c r="J10" s="5">
        <v>0</v>
      </c>
      <c r="K10" s="5">
        <v>0</v>
      </c>
      <c r="L10" s="5">
        <v>0</v>
      </c>
      <c r="M10" s="5">
        <f t="shared" si="1"/>
        <v>0</v>
      </c>
      <c r="N10" s="5">
        <v>0</v>
      </c>
      <c r="O10" s="5">
        <f t="shared" si="2"/>
        <v>0</v>
      </c>
      <c r="P10" s="5">
        <v>0</v>
      </c>
      <c r="Q10" s="5">
        <f t="shared" si="3"/>
        <v>10220</v>
      </c>
      <c r="R10" s="5">
        <f t="shared" si="4"/>
        <v>4380</v>
      </c>
      <c r="S10" s="144">
        <v>4380</v>
      </c>
      <c r="T10" s="144">
        <v>4380</v>
      </c>
      <c r="U10" s="6" t="s">
        <v>512</v>
      </c>
      <c r="V10" s="226"/>
    </row>
    <row r="11" spans="1:22" s="17" customFormat="1" ht="54.75" customHeight="1">
      <c r="A11" s="15">
        <v>6</v>
      </c>
      <c r="B11" s="7" t="s">
        <v>8</v>
      </c>
      <c r="C11" s="116" t="s">
        <v>326</v>
      </c>
      <c r="D11" s="111" t="s">
        <v>221</v>
      </c>
      <c r="E11" s="3">
        <v>14600</v>
      </c>
      <c r="F11" s="4">
        <v>14600</v>
      </c>
      <c r="G11" s="3">
        <v>14600</v>
      </c>
      <c r="H11" s="5">
        <v>10220</v>
      </c>
      <c r="I11" s="5">
        <f t="shared" si="0"/>
        <v>4380</v>
      </c>
      <c r="J11" s="5">
        <v>0</v>
      </c>
      <c r="K11" s="5">
        <v>0</v>
      </c>
      <c r="L11" s="5">
        <v>0</v>
      </c>
      <c r="M11" s="5">
        <f t="shared" si="1"/>
        <v>0</v>
      </c>
      <c r="N11" s="5">
        <v>0</v>
      </c>
      <c r="O11" s="5">
        <f t="shared" si="2"/>
        <v>0</v>
      </c>
      <c r="P11" s="5">
        <v>0</v>
      </c>
      <c r="Q11" s="5">
        <f t="shared" si="3"/>
        <v>10220</v>
      </c>
      <c r="R11" s="5">
        <f t="shared" si="4"/>
        <v>4380</v>
      </c>
      <c r="S11" s="144">
        <v>4380</v>
      </c>
      <c r="T11" s="144">
        <v>4380</v>
      </c>
      <c r="U11" s="6" t="s">
        <v>512</v>
      </c>
      <c r="V11" s="226"/>
    </row>
    <row r="12" spans="1:22" s="17" customFormat="1" ht="45.75" customHeight="1">
      <c r="A12" s="15">
        <v>7</v>
      </c>
      <c r="B12" s="2" t="s">
        <v>9</v>
      </c>
      <c r="C12" s="116" t="s">
        <v>326</v>
      </c>
      <c r="D12" s="110" t="s">
        <v>219</v>
      </c>
      <c r="E12" s="3">
        <v>35650.1</v>
      </c>
      <c r="F12" s="4">
        <v>0</v>
      </c>
      <c r="G12" s="3">
        <v>35650.1</v>
      </c>
      <c r="H12" s="5">
        <v>0</v>
      </c>
      <c r="I12" s="5">
        <f t="shared" si="0"/>
        <v>35650.1</v>
      </c>
      <c r="J12" s="5">
        <v>0</v>
      </c>
      <c r="K12" s="5">
        <v>0</v>
      </c>
      <c r="L12" s="5">
        <v>0</v>
      </c>
      <c r="M12" s="5">
        <f t="shared" si="1"/>
        <v>0</v>
      </c>
      <c r="N12" s="5">
        <v>0</v>
      </c>
      <c r="O12" s="5">
        <f t="shared" si="2"/>
        <v>0</v>
      </c>
      <c r="P12" s="5">
        <v>0</v>
      </c>
      <c r="Q12" s="5">
        <f t="shared" si="3"/>
        <v>0</v>
      </c>
      <c r="R12" s="5">
        <f t="shared" si="4"/>
        <v>35650.1</v>
      </c>
      <c r="S12" s="144">
        <v>35650.1</v>
      </c>
      <c r="T12" s="144">
        <v>35650.1</v>
      </c>
      <c r="U12" s="6" t="s">
        <v>513</v>
      </c>
      <c r="V12" s="226"/>
    </row>
    <row r="13" spans="1:22" s="17" customFormat="1" ht="71.25" customHeight="1">
      <c r="A13" s="15">
        <v>8</v>
      </c>
      <c r="B13" s="7" t="s">
        <v>336</v>
      </c>
      <c r="C13" s="116" t="s">
        <v>469</v>
      </c>
      <c r="D13" s="111" t="s">
        <v>218</v>
      </c>
      <c r="E13" s="3">
        <v>20000</v>
      </c>
      <c r="F13" s="4">
        <v>20000</v>
      </c>
      <c r="G13" s="3">
        <v>20000</v>
      </c>
      <c r="H13" s="5">
        <v>10000</v>
      </c>
      <c r="I13" s="5">
        <f t="shared" si="0"/>
        <v>10000</v>
      </c>
      <c r="J13" s="5">
        <v>0</v>
      </c>
      <c r="K13" s="5">
        <v>0</v>
      </c>
      <c r="L13" s="5">
        <v>0</v>
      </c>
      <c r="M13" s="5">
        <f t="shared" si="1"/>
        <v>0</v>
      </c>
      <c r="N13" s="5">
        <v>0</v>
      </c>
      <c r="O13" s="5">
        <f t="shared" si="2"/>
        <v>0</v>
      </c>
      <c r="P13" s="5">
        <v>0</v>
      </c>
      <c r="Q13" s="5">
        <f t="shared" si="3"/>
        <v>10000</v>
      </c>
      <c r="R13" s="5">
        <f t="shared" si="4"/>
        <v>10000</v>
      </c>
      <c r="S13" s="144">
        <v>10000</v>
      </c>
      <c r="T13" s="144">
        <v>10000</v>
      </c>
      <c r="U13" s="6" t="s">
        <v>194</v>
      </c>
      <c r="V13" s="226"/>
    </row>
    <row r="14" spans="1:22" s="17" customFormat="1" ht="45.75" customHeight="1">
      <c r="A14" s="15">
        <v>9</v>
      </c>
      <c r="B14" s="7" t="s">
        <v>10</v>
      </c>
      <c r="C14" s="116"/>
      <c r="D14" s="111" t="s">
        <v>222</v>
      </c>
      <c r="E14" s="3">
        <v>250000</v>
      </c>
      <c r="F14" s="4">
        <v>0</v>
      </c>
      <c r="G14" s="3">
        <v>250000</v>
      </c>
      <c r="H14" s="5">
        <v>0</v>
      </c>
      <c r="I14" s="5">
        <f t="shared" si="0"/>
        <v>250000</v>
      </c>
      <c r="J14" s="5">
        <v>0</v>
      </c>
      <c r="K14" s="5">
        <v>0</v>
      </c>
      <c r="L14" s="5">
        <v>0</v>
      </c>
      <c r="M14" s="5">
        <f t="shared" si="1"/>
        <v>0</v>
      </c>
      <c r="N14" s="5">
        <v>0</v>
      </c>
      <c r="O14" s="5">
        <f t="shared" si="2"/>
        <v>0</v>
      </c>
      <c r="P14" s="5">
        <v>0</v>
      </c>
      <c r="Q14" s="5">
        <f t="shared" si="3"/>
        <v>0</v>
      </c>
      <c r="R14" s="5">
        <f t="shared" si="4"/>
        <v>250000</v>
      </c>
      <c r="S14" s="144">
        <v>250000</v>
      </c>
      <c r="T14" s="144">
        <v>250000</v>
      </c>
      <c r="U14" s="6"/>
      <c r="V14" s="226"/>
    </row>
    <row r="15" spans="1:22" s="17" customFormat="1" ht="45.75" customHeight="1">
      <c r="A15" s="15">
        <v>10</v>
      </c>
      <c r="B15" s="7" t="s">
        <v>11</v>
      </c>
      <c r="C15" s="116"/>
      <c r="D15" s="111" t="s">
        <v>222</v>
      </c>
      <c r="E15" s="3">
        <v>1000000</v>
      </c>
      <c r="F15" s="4">
        <v>0</v>
      </c>
      <c r="G15" s="3">
        <v>1000000</v>
      </c>
      <c r="H15" s="5">
        <v>0</v>
      </c>
      <c r="I15" s="5">
        <f t="shared" si="0"/>
        <v>1000000</v>
      </c>
      <c r="J15" s="5">
        <v>0</v>
      </c>
      <c r="K15" s="5">
        <v>0</v>
      </c>
      <c r="L15" s="5">
        <v>0</v>
      </c>
      <c r="M15" s="5">
        <f t="shared" si="1"/>
        <v>0</v>
      </c>
      <c r="N15" s="5">
        <v>0</v>
      </c>
      <c r="O15" s="5">
        <f t="shared" si="2"/>
        <v>0</v>
      </c>
      <c r="P15" s="5">
        <v>0</v>
      </c>
      <c r="Q15" s="5">
        <f t="shared" si="3"/>
        <v>0</v>
      </c>
      <c r="R15" s="5">
        <f t="shared" si="4"/>
        <v>1000000</v>
      </c>
      <c r="S15" s="144">
        <v>80000</v>
      </c>
      <c r="T15" s="144">
        <v>80000</v>
      </c>
      <c r="U15" s="6"/>
      <c r="V15" s="226"/>
    </row>
    <row r="16" spans="1:22" s="71" customFormat="1" ht="37.5" customHeight="1">
      <c r="A16" s="15">
        <v>11</v>
      </c>
      <c r="B16" s="7" t="s">
        <v>12</v>
      </c>
      <c r="C16" s="116"/>
      <c r="D16" s="111" t="s">
        <v>222</v>
      </c>
      <c r="E16" s="3">
        <v>200000</v>
      </c>
      <c r="F16" s="3">
        <v>30000</v>
      </c>
      <c r="G16" s="3">
        <v>200000</v>
      </c>
      <c r="H16" s="3">
        <v>0</v>
      </c>
      <c r="I16" s="3">
        <f t="shared" si="0"/>
        <v>200000</v>
      </c>
      <c r="J16" s="3">
        <v>0</v>
      </c>
      <c r="K16" s="3">
        <v>0</v>
      </c>
      <c r="L16" s="3">
        <v>0</v>
      </c>
      <c r="M16" s="5">
        <f t="shared" si="1"/>
        <v>0</v>
      </c>
      <c r="N16" s="3">
        <v>0</v>
      </c>
      <c r="O16" s="5">
        <f t="shared" si="2"/>
        <v>0</v>
      </c>
      <c r="P16" s="5">
        <v>30000</v>
      </c>
      <c r="Q16" s="5">
        <f>H16+P16</f>
        <v>30000</v>
      </c>
      <c r="R16" s="5">
        <f t="shared" si="4"/>
        <v>170000</v>
      </c>
      <c r="S16" s="3">
        <v>140000</v>
      </c>
      <c r="T16" s="253">
        <v>140000</v>
      </c>
      <c r="U16" s="6"/>
      <c r="V16" s="254"/>
    </row>
    <row r="17" spans="1:23" s="17" customFormat="1" ht="34.5" customHeight="1">
      <c r="A17" s="15">
        <v>12</v>
      </c>
      <c r="B17" s="7" t="s">
        <v>14</v>
      </c>
      <c r="C17" s="116"/>
      <c r="D17" s="111" t="s">
        <v>222</v>
      </c>
      <c r="E17" s="3">
        <v>300000</v>
      </c>
      <c r="F17" s="4">
        <v>0</v>
      </c>
      <c r="G17" s="3">
        <v>300000</v>
      </c>
      <c r="H17" s="5">
        <v>0</v>
      </c>
      <c r="I17" s="5">
        <f t="shared" ref="I17:I29" si="5">G17-H17</f>
        <v>300000</v>
      </c>
      <c r="J17" s="5">
        <v>0</v>
      </c>
      <c r="K17" s="5">
        <v>0</v>
      </c>
      <c r="L17" s="5">
        <v>0</v>
      </c>
      <c r="M17" s="5">
        <f t="shared" si="1"/>
        <v>0</v>
      </c>
      <c r="N17" s="5">
        <v>0</v>
      </c>
      <c r="O17" s="5">
        <f t="shared" si="2"/>
        <v>0</v>
      </c>
      <c r="P17" s="5">
        <v>0</v>
      </c>
      <c r="Q17" s="5">
        <f t="shared" ref="Q17:Q78" si="6">H17+P17</f>
        <v>0</v>
      </c>
      <c r="R17" s="5">
        <f t="shared" si="4"/>
        <v>300000</v>
      </c>
      <c r="S17" s="144">
        <v>150000</v>
      </c>
      <c r="T17" s="144">
        <v>150000</v>
      </c>
      <c r="U17" s="6"/>
      <c r="V17" s="226"/>
    </row>
    <row r="18" spans="1:23" s="130" customFormat="1" ht="57.75" customHeight="1">
      <c r="A18" s="16">
        <v>13</v>
      </c>
      <c r="B18" s="8" t="s">
        <v>666</v>
      </c>
      <c r="C18" s="117"/>
      <c r="D18" s="112" t="s">
        <v>222</v>
      </c>
      <c r="E18" s="9">
        <v>292620</v>
      </c>
      <c r="F18" s="10">
        <v>0</v>
      </c>
      <c r="G18" s="9">
        <v>292620</v>
      </c>
      <c r="H18" s="11">
        <v>0</v>
      </c>
      <c r="I18" s="11">
        <f t="shared" si="5"/>
        <v>292620</v>
      </c>
      <c r="J18" s="11">
        <v>0</v>
      </c>
      <c r="K18" s="11">
        <v>0</v>
      </c>
      <c r="L18" s="11">
        <v>0</v>
      </c>
      <c r="M18" s="11">
        <f t="shared" si="1"/>
        <v>0</v>
      </c>
      <c r="N18" s="11">
        <v>0</v>
      </c>
      <c r="O18" s="11">
        <f t="shared" si="2"/>
        <v>0</v>
      </c>
      <c r="P18" s="11">
        <v>0</v>
      </c>
      <c r="Q18" s="11">
        <f t="shared" si="6"/>
        <v>0</v>
      </c>
      <c r="R18" s="11">
        <f t="shared" si="4"/>
        <v>292620</v>
      </c>
      <c r="S18" s="209">
        <v>210000</v>
      </c>
      <c r="T18" s="209">
        <v>210000</v>
      </c>
      <c r="U18" s="12"/>
      <c r="V18" s="227"/>
    </row>
    <row r="19" spans="1:23" s="17" customFormat="1" ht="54.75" customHeight="1">
      <c r="A19" s="15">
        <v>13.1</v>
      </c>
      <c r="B19" s="7" t="s">
        <v>667</v>
      </c>
      <c r="C19" s="116"/>
      <c r="D19" s="111" t="s">
        <v>222</v>
      </c>
      <c r="E19" s="3">
        <v>0</v>
      </c>
      <c r="F19" s="4">
        <v>0</v>
      </c>
      <c r="G19" s="3">
        <v>9000</v>
      </c>
      <c r="H19" s="5">
        <v>0</v>
      </c>
      <c r="I19" s="5">
        <f t="shared" si="5"/>
        <v>9000</v>
      </c>
      <c r="J19" s="5">
        <v>0</v>
      </c>
      <c r="K19" s="5">
        <v>0</v>
      </c>
      <c r="L19" s="5">
        <v>0</v>
      </c>
      <c r="M19" s="5">
        <f t="shared" si="1"/>
        <v>0</v>
      </c>
      <c r="N19" s="5">
        <v>0</v>
      </c>
      <c r="O19" s="5">
        <f t="shared" si="2"/>
        <v>0</v>
      </c>
      <c r="P19" s="5">
        <v>0</v>
      </c>
      <c r="Q19" s="5">
        <f t="shared" si="6"/>
        <v>0</v>
      </c>
      <c r="R19" s="5">
        <f t="shared" si="4"/>
        <v>9000</v>
      </c>
      <c r="S19" s="144">
        <v>10000</v>
      </c>
      <c r="T19" s="144">
        <v>9000</v>
      </c>
      <c r="U19" s="6" t="s">
        <v>671</v>
      </c>
      <c r="V19" s="226"/>
    </row>
    <row r="20" spans="1:23" s="17" customFormat="1" ht="54.75" customHeight="1">
      <c r="A20" s="15">
        <v>13.2</v>
      </c>
      <c r="B20" s="7" t="s">
        <v>668</v>
      </c>
      <c r="C20" s="116"/>
      <c r="D20" s="111" t="s">
        <v>222</v>
      </c>
      <c r="E20" s="3">
        <v>0</v>
      </c>
      <c r="F20" s="4">
        <v>0</v>
      </c>
      <c r="G20" s="3">
        <v>9000</v>
      </c>
      <c r="H20" s="5">
        <v>0</v>
      </c>
      <c r="I20" s="5">
        <f t="shared" ref="I20" si="7">G20-H20</f>
        <v>9000</v>
      </c>
      <c r="J20" s="5">
        <v>0</v>
      </c>
      <c r="K20" s="5">
        <v>0</v>
      </c>
      <c r="L20" s="5">
        <v>0</v>
      </c>
      <c r="M20" s="5">
        <f t="shared" ref="M20" si="8">SUM(J20:L20)</f>
        <v>0</v>
      </c>
      <c r="N20" s="5">
        <v>0</v>
      </c>
      <c r="O20" s="5">
        <f t="shared" ref="O20" si="9">M20+N20</f>
        <v>0</v>
      </c>
      <c r="P20" s="5">
        <v>0</v>
      </c>
      <c r="Q20" s="5">
        <f t="shared" ref="Q20" si="10">H20+P20</f>
        <v>0</v>
      </c>
      <c r="R20" s="5">
        <f t="shared" ref="R20:R22" si="11">G20-Q20</f>
        <v>9000</v>
      </c>
      <c r="S20" s="144">
        <v>10000</v>
      </c>
      <c r="T20" s="144">
        <v>9000</v>
      </c>
      <c r="U20" s="6" t="s">
        <v>671</v>
      </c>
      <c r="V20" s="226"/>
    </row>
    <row r="21" spans="1:23" s="17" customFormat="1" ht="54.75" customHeight="1">
      <c r="A21" s="15">
        <v>13.3</v>
      </c>
      <c r="B21" s="7" t="s">
        <v>669</v>
      </c>
      <c r="C21" s="116"/>
      <c r="D21" s="111" t="s">
        <v>222</v>
      </c>
      <c r="E21" s="3">
        <v>0</v>
      </c>
      <c r="F21" s="4">
        <v>0</v>
      </c>
      <c r="G21" s="3">
        <v>9000</v>
      </c>
      <c r="H21" s="5">
        <v>0</v>
      </c>
      <c r="I21" s="5">
        <f t="shared" si="5"/>
        <v>9000</v>
      </c>
      <c r="J21" s="5">
        <v>0</v>
      </c>
      <c r="K21" s="5">
        <v>0</v>
      </c>
      <c r="L21" s="5">
        <v>0</v>
      </c>
      <c r="M21" s="5">
        <f t="shared" si="1"/>
        <v>0</v>
      </c>
      <c r="N21" s="5">
        <v>0</v>
      </c>
      <c r="O21" s="5">
        <f t="shared" si="2"/>
        <v>0</v>
      </c>
      <c r="P21" s="5">
        <v>0</v>
      </c>
      <c r="Q21" s="5">
        <f t="shared" si="6"/>
        <v>0</v>
      </c>
      <c r="R21" s="5">
        <f t="shared" si="11"/>
        <v>9000</v>
      </c>
      <c r="S21" s="144">
        <v>10000</v>
      </c>
      <c r="T21" s="144">
        <v>9000</v>
      </c>
      <c r="U21" s="6" t="s">
        <v>671</v>
      </c>
      <c r="V21" s="226"/>
    </row>
    <row r="22" spans="1:23" s="17" customFormat="1" ht="54.75" customHeight="1">
      <c r="A22" s="15">
        <v>13.4</v>
      </c>
      <c r="B22" s="7" t="s">
        <v>670</v>
      </c>
      <c r="C22" s="116"/>
      <c r="D22" s="111" t="s">
        <v>222</v>
      </c>
      <c r="E22" s="3">
        <v>0</v>
      </c>
      <c r="F22" s="4">
        <v>0</v>
      </c>
      <c r="G22" s="3">
        <v>9000</v>
      </c>
      <c r="H22" s="5">
        <v>0</v>
      </c>
      <c r="I22" s="5">
        <f t="shared" ref="I22" si="12">G22-H22</f>
        <v>9000</v>
      </c>
      <c r="J22" s="5">
        <v>0</v>
      </c>
      <c r="K22" s="5">
        <v>0</v>
      </c>
      <c r="L22" s="5">
        <v>0</v>
      </c>
      <c r="M22" s="5">
        <f t="shared" ref="M22" si="13">SUM(J22:L22)</f>
        <v>0</v>
      </c>
      <c r="N22" s="5">
        <v>0</v>
      </c>
      <c r="O22" s="5">
        <f t="shared" ref="O22" si="14">M22+N22</f>
        <v>0</v>
      </c>
      <c r="P22" s="5">
        <v>0</v>
      </c>
      <c r="Q22" s="5">
        <f t="shared" ref="Q22" si="15">H22+P22</f>
        <v>0</v>
      </c>
      <c r="R22" s="5">
        <f t="shared" si="11"/>
        <v>9000</v>
      </c>
      <c r="S22" s="144">
        <v>10000</v>
      </c>
      <c r="T22" s="144">
        <v>9000</v>
      </c>
      <c r="U22" s="6" t="s">
        <v>671</v>
      </c>
      <c r="V22" s="226"/>
    </row>
    <row r="23" spans="1:23" s="17" customFormat="1" ht="54.75" customHeight="1">
      <c r="A23" s="15">
        <v>14</v>
      </c>
      <c r="B23" s="7" t="s">
        <v>15</v>
      </c>
      <c r="C23" s="116" t="s">
        <v>326</v>
      </c>
      <c r="D23" s="111" t="s">
        <v>219</v>
      </c>
      <c r="E23" s="3">
        <v>450000</v>
      </c>
      <c r="F23" s="4">
        <v>0</v>
      </c>
      <c r="G23" s="3">
        <v>450000</v>
      </c>
      <c r="H23" s="5">
        <v>0</v>
      </c>
      <c r="I23" s="5">
        <f t="shared" si="5"/>
        <v>450000</v>
      </c>
      <c r="J23" s="5">
        <v>0</v>
      </c>
      <c r="K23" s="5">
        <v>0</v>
      </c>
      <c r="L23" s="5">
        <v>0</v>
      </c>
      <c r="M23" s="5">
        <f t="shared" si="1"/>
        <v>0</v>
      </c>
      <c r="N23" s="5">
        <v>0</v>
      </c>
      <c r="O23" s="5">
        <f t="shared" si="2"/>
        <v>0</v>
      </c>
      <c r="P23" s="5">
        <v>0</v>
      </c>
      <c r="Q23" s="5">
        <f t="shared" si="6"/>
        <v>0</v>
      </c>
      <c r="R23" s="5">
        <f t="shared" si="4"/>
        <v>450000</v>
      </c>
      <c r="S23" s="144">
        <v>10000</v>
      </c>
      <c r="T23" s="144">
        <v>10000</v>
      </c>
      <c r="U23" s="6" t="s">
        <v>514</v>
      </c>
      <c r="V23" s="226"/>
    </row>
    <row r="24" spans="1:23" s="17" customFormat="1" ht="40.5" customHeight="1">
      <c r="A24" s="15">
        <v>15</v>
      </c>
      <c r="B24" s="7" t="s">
        <v>16</v>
      </c>
      <c r="C24" s="116"/>
      <c r="D24" s="111" t="s">
        <v>222</v>
      </c>
      <c r="E24" s="3">
        <v>350000</v>
      </c>
      <c r="F24" s="4">
        <v>160510.46</v>
      </c>
      <c r="G24" s="3">
        <v>350000</v>
      </c>
      <c r="H24" s="5">
        <v>2998.66</v>
      </c>
      <c r="I24" s="5">
        <f t="shared" si="5"/>
        <v>347001.34</v>
      </c>
      <c r="J24" s="5">
        <v>0</v>
      </c>
      <c r="K24" s="5">
        <v>0</v>
      </c>
      <c r="L24" s="5">
        <v>0</v>
      </c>
      <c r="M24" s="5">
        <f t="shared" si="1"/>
        <v>0</v>
      </c>
      <c r="N24" s="5">
        <v>0</v>
      </c>
      <c r="O24" s="5">
        <f t="shared" si="2"/>
        <v>0</v>
      </c>
      <c r="P24" s="5">
        <v>0</v>
      </c>
      <c r="Q24" s="5">
        <f t="shared" si="6"/>
        <v>2998.66</v>
      </c>
      <c r="R24" s="5">
        <f t="shared" si="4"/>
        <v>347001.34</v>
      </c>
      <c r="S24" s="144">
        <v>246000</v>
      </c>
      <c r="T24" s="144">
        <v>246000</v>
      </c>
      <c r="U24" s="6"/>
      <c r="V24" s="226"/>
    </row>
    <row r="25" spans="1:23" s="17" customFormat="1" ht="42">
      <c r="A25" s="15">
        <v>16</v>
      </c>
      <c r="B25" s="7" t="s">
        <v>17</v>
      </c>
      <c r="C25" s="116" t="s">
        <v>326</v>
      </c>
      <c r="D25" s="111" t="s">
        <v>223</v>
      </c>
      <c r="E25" s="3">
        <v>14673</v>
      </c>
      <c r="F25" s="4">
        <v>14673</v>
      </c>
      <c r="G25" s="3">
        <v>14673</v>
      </c>
      <c r="H25" s="5">
        <v>0</v>
      </c>
      <c r="I25" s="5">
        <f t="shared" si="5"/>
        <v>14673</v>
      </c>
      <c r="J25" s="5">
        <v>0</v>
      </c>
      <c r="K25" s="5">
        <v>0</v>
      </c>
      <c r="L25" s="5">
        <v>0</v>
      </c>
      <c r="M25" s="5">
        <f t="shared" si="1"/>
        <v>0</v>
      </c>
      <c r="N25" s="5">
        <v>10000</v>
      </c>
      <c r="O25" s="5">
        <f t="shared" si="2"/>
        <v>10000</v>
      </c>
      <c r="P25" s="5">
        <v>0</v>
      </c>
      <c r="Q25" s="5">
        <f t="shared" si="6"/>
        <v>0</v>
      </c>
      <c r="R25" s="5">
        <f t="shared" si="4"/>
        <v>14673</v>
      </c>
      <c r="S25" s="144">
        <v>14673</v>
      </c>
      <c r="T25" s="144">
        <v>14673</v>
      </c>
      <c r="U25" s="6" t="s">
        <v>495</v>
      </c>
      <c r="V25" s="226"/>
    </row>
    <row r="26" spans="1:23" s="17" customFormat="1" ht="42">
      <c r="A26" s="15">
        <v>17</v>
      </c>
      <c r="B26" s="7" t="s">
        <v>18</v>
      </c>
      <c r="C26" s="116" t="s">
        <v>326</v>
      </c>
      <c r="D26" s="111" t="s">
        <v>223</v>
      </c>
      <c r="E26" s="3">
        <v>9000</v>
      </c>
      <c r="F26" s="4">
        <v>9000</v>
      </c>
      <c r="G26" s="3">
        <v>9000</v>
      </c>
      <c r="H26" s="5">
        <v>0</v>
      </c>
      <c r="I26" s="5">
        <f t="shared" si="5"/>
        <v>9000</v>
      </c>
      <c r="J26" s="5">
        <v>0</v>
      </c>
      <c r="K26" s="5">
        <v>0</v>
      </c>
      <c r="L26" s="5">
        <v>0</v>
      </c>
      <c r="M26" s="5">
        <f t="shared" si="1"/>
        <v>0</v>
      </c>
      <c r="N26" s="5">
        <v>7000</v>
      </c>
      <c r="O26" s="5">
        <f t="shared" si="2"/>
        <v>7000</v>
      </c>
      <c r="P26" s="5">
        <v>0</v>
      </c>
      <c r="Q26" s="5">
        <f t="shared" si="6"/>
        <v>0</v>
      </c>
      <c r="R26" s="5">
        <f t="shared" si="4"/>
        <v>9000</v>
      </c>
      <c r="S26" s="144">
        <v>9000</v>
      </c>
      <c r="T26" s="144">
        <v>9000</v>
      </c>
      <c r="U26" s="6" t="s">
        <v>515</v>
      </c>
      <c r="V26" s="226"/>
    </row>
    <row r="27" spans="1:23" s="17" customFormat="1" ht="113.25" customHeight="1">
      <c r="A27" s="15">
        <v>18</v>
      </c>
      <c r="B27" s="7" t="s">
        <v>676</v>
      </c>
      <c r="C27" s="116" t="s">
        <v>326</v>
      </c>
      <c r="D27" s="111" t="s">
        <v>221</v>
      </c>
      <c r="E27" s="3">
        <v>123000</v>
      </c>
      <c r="F27" s="4">
        <v>123110.5</v>
      </c>
      <c r="G27" s="3">
        <v>123110.5</v>
      </c>
      <c r="H27" s="5">
        <v>65497.5</v>
      </c>
      <c r="I27" s="5">
        <f t="shared" si="5"/>
        <v>57613</v>
      </c>
      <c r="J27" s="5">
        <v>25614.75</v>
      </c>
      <c r="K27" s="5">
        <v>0</v>
      </c>
      <c r="L27" s="5">
        <v>0</v>
      </c>
      <c r="M27" s="5">
        <f t="shared" si="1"/>
        <v>25614.75</v>
      </c>
      <c r="N27" s="5">
        <v>20000</v>
      </c>
      <c r="O27" s="5">
        <f t="shared" si="2"/>
        <v>45614.75</v>
      </c>
      <c r="P27" s="5">
        <v>25614.75</v>
      </c>
      <c r="Q27" s="5">
        <f t="shared" si="6"/>
        <v>91112.25</v>
      </c>
      <c r="R27" s="5">
        <f t="shared" si="4"/>
        <v>31998.25</v>
      </c>
      <c r="S27" s="144">
        <v>31887.75</v>
      </c>
      <c r="T27" s="144">
        <v>31998.25</v>
      </c>
      <c r="U27" s="6" t="s">
        <v>543</v>
      </c>
      <c r="V27" s="226">
        <v>18296.25</v>
      </c>
      <c r="W27" s="17" t="s">
        <v>443</v>
      </c>
    </row>
    <row r="28" spans="1:23" s="17" customFormat="1" ht="77.25" customHeight="1">
      <c r="A28" s="15">
        <v>19</v>
      </c>
      <c r="B28" s="7" t="s">
        <v>19</v>
      </c>
      <c r="C28" s="116" t="s">
        <v>333</v>
      </c>
      <c r="D28" s="111" t="s">
        <v>219</v>
      </c>
      <c r="E28" s="3">
        <v>100000</v>
      </c>
      <c r="F28" s="4">
        <v>100000</v>
      </c>
      <c r="G28" s="3">
        <v>100000</v>
      </c>
      <c r="H28" s="5">
        <v>0</v>
      </c>
      <c r="I28" s="5">
        <f t="shared" si="5"/>
        <v>100000</v>
      </c>
      <c r="J28" s="5">
        <v>0</v>
      </c>
      <c r="K28" s="5">
        <v>0</v>
      </c>
      <c r="L28" s="5">
        <v>0</v>
      </c>
      <c r="M28" s="5">
        <f t="shared" si="1"/>
        <v>0</v>
      </c>
      <c r="N28" s="5">
        <v>0</v>
      </c>
      <c r="O28" s="5">
        <f t="shared" si="2"/>
        <v>0</v>
      </c>
      <c r="P28" s="5">
        <v>0</v>
      </c>
      <c r="Q28" s="5">
        <f t="shared" si="6"/>
        <v>0</v>
      </c>
      <c r="R28" s="5">
        <f t="shared" si="4"/>
        <v>100000</v>
      </c>
      <c r="S28" s="5">
        <v>1000</v>
      </c>
      <c r="T28" s="144">
        <v>1000</v>
      </c>
      <c r="U28" s="6" t="s">
        <v>195</v>
      </c>
      <c r="V28" s="226"/>
    </row>
    <row r="29" spans="1:23" s="17" customFormat="1" ht="31.5">
      <c r="A29" s="15">
        <v>20</v>
      </c>
      <c r="B29" s="7" t="s">
        <v>20</v>
      </c>
      <c r="C29" s="116"/>
      <c r="D29" s="111" t="s">
        <v>222</v>
      </c>
      <c r="E29" s="3">
        <v>200000</v>
      </c>
      <c r="F29" s="4">
        <v>100000</v>
      </c>
      <c r="G29" s="3">
        <v>200000</v>
      </c>
      <c r="H29" s="5">
        <v>67623.78</v>
      </c>
      <c r="I29" s="5">
        <f t="shared" si="5"/>
        <v>132376.22</v>
      </c>
      <c r="J29" s="5">
        <v>0</v>
      </c>
      <c r="K29" s="5">
        <v>0</v>
      </c>
      <c r="L29" s="5">
        <v>0</v>
      </c>
      <c r="M29" s="5">
        <f t="shared" si="1"/>
        <v>0</v>
      </c>
      <c r="N29" s="5">
        <v>0</v>
      </c>
      <c r="O29" s="5">
        <f t="shared" si="2"/>
        <v>0</v>
      </c>
      <c r="P29" s="5">
        <v>0</v>
      </c>
      <c r="Q29" s="5">
        <f t="shared" si="6"/>
        <v>67623.78</v>
      </c>
      <c r="R29" s="5">
        <f t="shared" si="4"/>
        <v>132376.22</v>
      </c>
      <c r="S29" s="144">
        <v>50000</v>
      </c>
      <c r="T29" s="144">
        <v>50000</v>
      </c>
      <c r="U29" s="6" t="s">
        <v>196</v>
      </c>
      <c r="V29" s="226"/>
    </row>
    <row r="30" spans="1:23" s="130" customFormat="1" ht="75" customHeight="1">
      <c r="A30" s="16">
        <v>21</v>
      </c>
      <c r="B30" s="8" t="s">
        <v>182</v>
      </c>
      <c r="C30" s="117" t="s">
        <v>326</v>
      </c>
      <c r="D30" s="112" t="s">
        <v>225</v>
      </c>
      <c r="E30" s="9">
        <v>300000</v>
      </c>
      <c r="F30" s="10">
        <f>SUM(F31:F34)</f>
        <v>57762.559999999998</v>
      </c>
      <c r="G30" s="10">
        <v>300000</v>
      </c>
      <c r="H30" s="10">
        <f t="shared" ref="H30:L30" si="16">SUM(H31:H33)</f>
        <v>2726</v>
      </c>
      <c r="I30" s="10">
        <f>G30-H30</f>
        <v>297274</v>
      </c>
      <c r="J30" s="10">
        <f t="shared" si="16"/>
        <v>26715.22</v>
      </c>
      <c r="K30" s="10">
        <f t="shared" si="16"/>
        <v>0</v>
      </c>
      <c r="L30" s="10">
        <f t="shared" si="16"/>
        <v>0</v>
      </c>
      <c r="M30" s="11">
        <f t="shared" si="1"/>
        <v>26715.22</v>
      </c>
      <c r="N30" s="11">
        <f>SUM(N31:N33)</f>
        <v>27558.78</v>
      </c>
      <c r="O30" s="11">
        <f>SUM(O31:O33)</f>
        <v>54274</v>
      </c>
      <c r="P30" s="11">
        <f>SUM(P31:P33)</f>
        <v>32978.06</v>
      </c>
      <c r="Q30" s="11">
        <f t="shared" si="6"/>
        <v>35704.06</v>
      </c>
      <c r="R30" s="11">
        <f t="shared" si="4"/>
        <v>264295.94</v>
      </c>
      <c r="S30" s="11">
        <v>120000</v>
      </c>
      <c r="T30" s="209">
        <v>120000</v>
      </c>
      <c r="U30" s="12"/>
      <c r="V30" s="227"/>
    </row>
    <row r="31" spans="1:23" s="17" customFormat="1" ht="66" customHeight="1">
      <c r="A31" s="15">
        <v>21.1</v>
      </c>
      <c r="B31" s="7" t="s">
        <v>212</v>
      </c>
      <c r="C31" s="116" t="s">
        <v>326</v>
      </c>
      <c r="D31" s="111" t="s">
        <v>225</v>
      </c>
      <c r="E31" s="3">
        <v>5000</v>
      </c>
      <c r="F31" s="4">
        <v>4800</v>
      </c>
      <c r="G31" s="3">
        <v>5000</v>
      </c>
      <c r="H31" s="5">
        <v>2726</v>
      </c>
      <c r="I31" s="5">
        <f>G31-H31</f>
        <v>2274</v>
      </c>
      <c r="J31" s="5">
        <v>865</v>
      </c>
      <c r="K31" s="5">
        <v>0</v>
      </c>
      <c r="L31" s="5">
        <v>0</v>
      </c>
      <c r="M31" s="5">
        <f t="shared" si="1"/>
        <v>865</v>
      </c>
      <c r="N31" s="5">
        <f>2274-865</f>
        <v>1409</v>
      </c>
      <c r="O31" s="5">
        <f t="shared" si="2"/>
        <v>2274</v>
      </c>
      <c r="P31" s="5">
        <v>865</v>
      </c>
      <c r="Q31" s="5">
        <f t="shared" si="6"/>
        <v>3591</v>
      </c>
      <c r="R31" s="5">
        <f t="shared" si="4"/>
        <v>1409</v>
      </c>
      <c r="S31" s="144">
        <v>1409</v>
      </c>
      <c r="T31" s="144">
        <v>1409</v>
      </c>
      <c r="U31" s="6" t="s">
        <v>516</v>
      </c>
      <c r="V31" s="226"/>
    </row>
    <row r="32" spans="1:23" s="17" customFormat="1" ht="66" customHeight="1">
      <c r="A32" s="15">
        <v>21.2</v>
      </c>
      <c r="B32" s="7" t="s">
        <v>211</v>
      </c>
      <c r="C32" s="116" t="s">
        <v>326</v>
      </c>
      <c r="D32" s="111" t="s">
        <v>225</v>
      </c>
      <c r="E32" s="3">
        <v>25000</v>
      </c>
      <c r="F32" s="4">
        <v>17231.599999999999</v>
      </c>
      <c r="G32" s="3">
        <v>25000</v>
      </c>
      <c r="H32" s="5">
        <v>0</v>
      </c>
      <c r="I32" s="5">
        <f t="shared" ref="I32:I62" si="17">G32-H32</f>
        <v>25000</v>
      </c>
      <c r="J32" s="5">
        <v>8957.2199999999993</v>
      </c>
      <c r="K32" s="5">
        <v>0</v>
      </c>
      <c r="L32" s="5">
        <v>0</v>
      </c>
      <c r="M32" s="5">
        <f t="shared" si="1"/>
        <v>8957.2199999999993</v>
      </c>
      <c r="N32" s="5">
        <f>25000-8957.22</f>
        <v>16042.78</v>
      </c>
      <c r="O32" s="5">
        <f t="shared" si="2"/>
        <v>25000</v>
      </c>
      <c r="P32" s="5">
        <v>15220.06</v>
      </c>
      <c r="Q32" s="5">
        <f t="shared" si="6"/>
        <v>15220.06</v>
      </c>
      <c r="R32" s="5">
        <f t="shared" si="4"/>
        <v>9779.94</v>
      </c>
      <c r="S32" s="144">
        <v>9779.94</v>
      </c>
      <c r="T32" s="144">
        <v>9779.94</v>
      </c>
      <c r="U32" s="6" t="s">
        <v>516</v>
      </c>
      <c r="V32" s="226">
        <v>801.34</v>
      </c>
      <c r="W32" s="17" t="s">
        <v>444</v>
      </c>
    </row>
    <row r="33" spans="1:23" s="17" customFormat="1" ht="66" customHeight="1">
      <c r="A33" s="15">
        <v>21.3</v>
      </c>
      <c r="B33" s="7" t="s">
        <v>382</v>
      </c>
      <c r="C33" s="116" t="s">
        <v>326</v>
      </c>
      <c r="D33" s="111" t="s">
        <v>225</v>
      </c>
      <c r="E33" s="3">
        <v>27000</v>
      </c>
      <c r="F33" s="4">
        <v>26734.15</v>
      </c>
      <c r="G33" s="3">
        <v>27000</v>
      </c>
      <c r="H33" s="5">
        <v>0</v>
      </c>
      <c r="I33" s="5">
        <f t="shared" si="17"/>
        <v>27000</v>
      </c>
      <c r="J33" s="5">
        <v>16893</v>
      </c>
      <c r="K33" s="5">
        <v>0</v>
      </c>
      <c r="L33" s="5">
        <v>0</v>
      </c>
      <c r="M33" s="5">
        <f t="shared" si="1"/>
        <v>16893</v>
      </c>
      <c r="N33" s="5">
        <f>27000-16893</f>
        <v>10107</v>
      </c>
      <c r="O33" s="5">
        <f t="shared" si="2"/>
        <v>27000</v>
      </c>
      <c r="P33" s="5">
        <v>16893</v>
      </c>
      <c r="Q33" s="5">
        <f t="shared" si="6"/>
        <v>16893</v>
      </c>
      <c r="R33" s="5">
        <f t="shared" si="4"/>
        <v>10107</v>
      </c>
      <c r="S33" s="144">
        <v>10107</v>
      </c>
      <c r="T33" s="144">
        <v>10107</v>
      </c>
      <c r="U33" s="6" t="s">
        <v>553</v>
      </c>
      <c r="V33" s="226"/>
    </row>
    <row r="34" spans="1:23" s="17" customFormat="1" ht="44.25" customHeight="1">
      <c r="A34" s="15">
        <v>21.4</v>
      </c>
      <c r="B34" s="7" t="s">
        <v>560</v>
      </c>
      <c r="C34" s="116" t="s">
        <v>326</v>
      </c>
      <c r="D34" s="111" t="s">
        <v>225</v>
      </c>
      <c r="E34" s="3">
        <v>12500</v>
      </c>
      <c r="F34" s="4">
        <v>8996.81</v>
      </c>
      <c r="G34" s="3">
        <v>12500</v>
      </c>
      <c r="H34" s="5">
        <v>0</v>
      </c>
      <c r="I34" s="5">
        <f t="shared" ref="I34" si="18">G34-H34</f>
        <v>12500</v>
      </c>
      <c r="J34" s="5">
        <v>16893</v>
      </c>
      <c r="K34" s="5">
        <v>0</v>
      </c>
      <c r="L34" s="5">
        <v>0</v>
      </c>
      <c r="M34" s="5">
        <f t="shared" ref="M34" si="19">SUM(J34:L34)</f>
        <v>16893</v>
      </c>
      <c r="N34" s="5">
        <f>27000-16893</f>
        <v>10107</v>
      </c>
      <c r="O34" s="5">
        <f t="shared" ref="O34" si="20">M34+N34</f>
        <v>27000</v>
      </c>
      <c r="P34" s="5">
        <v>16893</v>
      </c>
      <c r="Q34" s="5">
        <v>0</v>
      </c>
      <c r="R34" s="5">
        <f t="shared" ref="R34" si="21">G34-Q34</f>
        <v>12500</v>
      </c>
      <c r="S34" s="144">
        <v>12500</v>
      </c>
      <c r="T34" s="144">
        <v>12500</v>
      </c>
      <c r="U34" s="6" t="s">
        <v>652</v>
      </c>
      <c r="V34" s="226"/>
    </row>
    <row r="35" spans="1:23" s="17" customFormat="1" ht="52.5" customHeight="1">
      <c r="A35" s="15">
        <v>22</v>
      </c>
      <c r="B35" s="7" t="s">
        <v>21</v>
      </c>
      <c r="C35" s="116"/>
      <c r="D35" s="111" t="s">
        <v>222</v>
      </c>
      <c r="E35" s="4">
        <v>30000</v>
      </c>
      <c r="F35" s="4">
        <v>0</v>
      </c>
      <c r="G35" s="3">
        <v>30000</v>
      </c>
      <c r="H35" s="5">
        <v>0</v>
      </c>
      <c r="I35" s="5">
        <f t="shared" si="17"/>
        <v>30000</v>
      </c>
      <c r="J35" s="5">
        <v>0</v>
      </c>
      <c r="K35" s="5">
        <v>0</v>
      </c>
      <c r="L35" s="5">
        <v>0</v>
      </c>
      <c r="M35" s="5">
        <f t="shared" si="1"/>
        <v>0</v>
      </c>
      <c r="N35" s="5">
        <v>0</v>
      </c>
      <c r="O35" s="5">
        <f t="shared" si="2"/>
        <v>0</v>
      </c>
      <c r="P35" s="5">
        <v>0</v>
      </c>
      <c r="Q35" s="5">
        <f t="shared" si="6"/>
        <v>0</v>
      </c>
      <c r="R35" s="5">
        <f t="shared" si="4"/>
        <v>30000</v>
      </c>
      <c r="S35" s="144">
        <v>30000</v>
      </c>
      <c r="T35" s="144">
        <v>30000</v>
      </c>
      <c r="U35" s="6"/>
      <c r="V35" s="226"/>
    </row>
    <row r="36" spans="1:23" s="17" customFormat="1" ht="52.5" customHeight="1">
      <c r="A36" s="15">
        <v>23</v>
      </c>
      <c r="B36" s="7" t="s">
        <v>22</v>
      </c>
      <c r="C36" s="116"/>
      <c r="D36" s="111" t="s">
        <v>222</v>
      </c>
      <c r="E36" s="3">
        <v>395180</v>
      </c>
      <c r="F36" s="4">
        <v>38725.25</v>
      </c>
      <c r="G36" s="3">
        <v>395180</v>
      </c>
      <c r="H36" s="5">
        <v>38725.25</v>
      </c>
      <c r="I36" s="5">
        <f t="shared" si="17"/>
        <v>356454.75</v>
      </c>
      <c r="J36" s="5">
        <v>0</v>
      </c>
      <c r="K36" s="5">
        <v>0</v>
      </c>
      <c r="L36" s="5">
        <v>0</v>
      </c>
      <c r="M36" s="5">
        <f t="shared" si="1"/>
        <v>0</v>
      </c>
      <c r="N36" s="5">
        <v>0</v>
      </c>
      <c r="O36" s="5">
        <f t="shared" si="2"/>
        <v>0</v>
      </c>
      <c r="P36" s="5">
        <v>0</v>
      </c>
      <c r="Q36" s="5">
        <f t="shared" si="6"/>
        <v>38725.25</v>
      </c>
      <c r="R36" s="5">
        <f t="shared" si="4"/>
        <v>356454.75</v>
      </c>
      <c r="S36" s="144">
        <v>210274.75</v>
      </c>
      <c r="T36" s="144">
        <v>135454.75</v>
      </c>
      <c r="U36" s="6"/>
      <c r="V36" s="226"/>
    </row>
    <row r="37" spans="1:23" s="17" customFormat="1" ht="73.5">
      <c r="A37" s="15">
        <v>24</v>
      </c>
      <c r="B37" s="7" t="s">
        <v>24</v>
      </c>
      <c r="C37" s="116" t="s">
        <v>246</v>
      </c>
      <c r="D37" s="111" t="s">
        <v>222</v>
      </c>
      <c r="E37" s="3">
        <v>50000</v>
      </c>
      <c r="F37" s="4">
        <f>751.1+41023.4</f>
        <v>41774.5</v>
      </c>
      <c r="G37" s="3">
        <v>50000</v>
      </c>
      <c r="H37" s="5">
        <v>0</v>
      </c>
      <c r="I37" s="5">
        <f t="shared" si="17"/>
        <v>50000</v>
      </c>
      <c r="J37" s="5">
        <v>0</v>
      </c>
      <c r="K37" s="5">
        <v>0</v>
      </c>
      <c r="L37" s="5">
        <v>0</v>
      </c>
      <c r="M37" s="5">
        <f t="shared" si="1"/>
        <v>0</v>
      </c>
      <c r="N37" s="5">
        <v>50000</v>
      </c>
      <c r="O37" s="5">
        <v>50000</v>
      </c>
      <c r="P37" s="5">
        <v>751.1</v>
      </c>
      <c r="Q37" s="5">
        <f t="shared" si="6"/>
        <v>751.1</v>
      </c>
      <c r="R37" s="5">
        <f t="shared" si="4"/>
        <v>49248.9</v>
      </c>
      <c r="S37" s="144">
        <v>41023.4</v>
      </c>
      <c r="T37" s="144">
        <v>41023.4</v>
      </c>
      <c r="U37" s="6" t="s">
        <v>517</v>
      </c>
      <c r="V37" s="226">
        <v>41023.4</v>
      </c>
      <c r="W37" s="216" t="s">
        <v>457</v>
      </c>
    </row>
    <row r="38" spans="1:23" s="17" customFormat="1" ht="50.25" customHeight="1">
      <c r="A38" s="15">
        <v>25</v>
      </c>
      <c r="B38" s="7" t="s">
        <v>25</v>
      </c>
      <c r="C38" s="116" t="s">
        <v>246</v>
      </c>
      <c r="D38" s="111" t="s">
        <v>222</v>
      </c>
      <c r="E38" s="3">
        <v>20000</v>
      </c>
      <c r="F38" s="4">
        <v>0</v>
      </c>
      <c r="G38" s="3">
        <v>20000</v>
      </c>
      <c r="H38" s="5">
        <v>0</v>
      </c>
      <c r="I38" s="5">
        <f t="shared" si="17"/>
        <v>20000</v>
      </c>
      <c r="J38" s="5">
        <v>0</v>
      </c>
      <c r="K38" s="5">
        <v>0</v>
      </c>
      <c r="L38" s="5">
        <v>0</v>
      </c>
      <c r="M38" s="5">
        <f t="shared" si="1"/>
        <v>0</v>
      </c>
      <c r="N38" s="5">
        <v>0</v>
      </c>
      <c r="O38" s="5">
        <f t="shared" si="2"/>
        <v>0</v>
      </c>
      <c r="P38" s="5">
        <v>0</v>
      </c>
      <c r="Q38" s="5">
        <f t="shared" si="6"/>
        <v>0</v>
      </c>
      <c r="R38" s="5">
        <f t="shared" si="4"/>
        <v>20000</v>
      </c>
      <c r="S38" s="144">
        <v>20000</v>
      </c>
      <c r="T38" s="144">
        <v>20000</v>
      </c>
      <c r="U38" s="6"/>
      <c r="V38" s="226"/>
    </row>
    <row r="39" spans="1:23" s="17" customFormat="1" ht="86.25" customHeight="1">
      <c r="A39" s="15">
        <v>26</v>
      </c>
      <c r="B39" s="7" t="s">
        <v>26</v>
      </c>
      <c r="C39" s="116" t="s">
        <v>544</v>
      </c>
      <c r="D39" s="111" t="s">
        <v>225</v>
      </c>
      <c r="E39" s="3">
        <v>129340</v>
      </c>
      <c r="F39" s="4">
        <v>45820</v>
      </c>
      <c r="G39" s="3">
        <v>45820</v>
      </c>
      <c r="H39" s="5">
        <v>0</v>
      </c>
      <c r="I39" s="5">
        <f t="shared" si="17"/>
        <v>45820</v>
      </c>
      <c r="J39" s="5">
        <v>0</v>
      </c>
      <c r="K39" s="5">
        <v>32634.31</v>
      </c>
      <c r="L39" s="5">
        <v>0</v>
      </c>
      <c r="M39" s="5">
        <f t="shared" si="1"/>
        <v>32634.31</v>
      </c>
      <c r="N39" s="5">
        <v>0</v>
      </c>
      <c r="O39" s="5">
        <f t="shared" si="2"/>
        <v>32634.31</v>
      </c>
      <c r="P39" s="5">
        <v>32634.31</v>
      </c>
      <c r="Q39" s="5">
        <f t="shared" si="6"/>
        <v>32634.31</v>
      </c>
      <c r="R39" s="5">
        <f t="shared" si="4"/>
        <v>13185.689999999999</v>
      </c>
      <c r="S39" s="144">
        <v>13185.69</v>
      </c>
      <c r="T39" s="144">
        <v>13185.69</v>
      </c>
      <c r="U39" s="6" t="s">
        <v>516</v>
      </c>
      <c r="V39" s="226"/>
    </row>
    <row r="40" spans="1:23" s="17" customFormat="1" ht="94.5" customHeight="1">
      <c r="A40" s="15">
        <v>27</v>
      </c>
      <c r="B40" s="7" t="s">
        <v>27</v>
      </c>
      <c r="C40" s="116" t="s">
        <v>544</v>
      </c>
      <c r="D40" s="111" t="s">
        <v>225</v>
      </c>
      <c r="E40" s="3">
        <v>338720</v>
      </c>
      <c r="F40" s="4">
        <v>34808.980000000003</v>
      </c>
      <c r="G40" s="3">
        <v>34808.980000000003</v>
      </c>
      <c r="H40" s="5">
        <v>0</v>
      </c>
      <c r="I40" s="5">
        <f t="shared" si="17"/>
        <v>34808.980000000003</v>
      </c>
      <c r="J40" s="5">
        <v>0</v>
      </c>
      <c r="K40" s="5">
        <v>0</v>
      </c>
      <c r="L40" s="5">
        <v>0</v>
      </c>
      <c r="M40" s="5">
        <f t="shared" si="1"/>
        <v>0</v>
      </c>
      <c r="N40" s="5">
        <v>0</v>
      </c>
      <c r="O40" s="5">
        <f t="shared" si="2"/>
        <v>0</v>
      </c>
      <c r="P40" s="5">
        <v>0</v>
      </c>
      <c r="Q40" s="5">
        <f t="shared" si="6"/>
        <v>0</v>
      </c>
      <c r="R40" s="5">
        <f t="shared" si="4"/>
        <v>34808.980000000003</v>
      </c>
      <c r="S40" s="144">
        <v>34808.980000000003</v>
      </c>
      <c r="T40" s="144">
        <v>34808.980000000003</v>
      </c>
      <c r="U40" s="6" t="s">
        <v>445</v>
      </c>
      <c r="V40" s="226"/>
    </row>
    <row r="41" spans="1:23" s="17" customFormat="1" ht="31.5">
      <c r="A41" s="15">
        <v>28</v>
      </c>
      <c r="B41" s="7" t="s">
        <v>28</v>
      </c>
      <c r="C41" s="116" t="s">
        <v>326</v>
      </c>
      <c r="D41" s="111" t="s">
        <v>226</v>
      </c>
      <c r="E41" s="3">
        <v>58000</v>
      </c>
      <c r="F41" s="4">
        <v>47084.41</v>
      </c>
      <c r="G41" s="3">
        <v>58000</v>
      </c>
      <c r="H41" s="5">
        <v>0</v>
      </c>
      <c r="I41" s="5">
        <f t="shared" si="17"/>
        <v>58000</v>
      </c>
      <c r="J41" s="5">
        <v>0</v>
      </c>
      <c r="K41" s="5">
        <v>0</v>
      </c>
      <c r="L41" s="5">
        <v>0</v>
      </c>
      <c r="M41" s="5">
        <f t="shared" si="1"/>
        <v>0</v>
      </c>
      <c r="N41" s="5">
        <v>0</v>
      </c>
      <c r="O41" s="5">
        <f t="shared" si="2"/>
        <v>0</v>
      </c>
      <c r="P41" s="5">
        <v>38514.33</v>
      </c>
      <c r="Q41" s="5">
        <f t="shared" si="6"/>
        <v>38514.33</v>
      </c>
      <c r="R41" s="5">
        <f t="shared" si="4"/>
        <v>19485.669999999998</v>
      </c>
      <c r="S41" s="144">
        <v>19485.669999999998</v>
      </c>
      <c r="T41" s="144">
        <v>19485.669999999998</v>
      </c>
      <c r="U41" s="6" t="s">
        <v>496</v>
      </c>
      <c r="V41" s="226"/>
    </row>
    <row r="42" spans="1:23" s="17" customFormat="1" ht="61.5" customHeight="1">
      <c r="A42" s="15">
        <v>29</v>
      </c>
      <c r="B42" s="7" t="s">
        <v>29</v>
      </c>
      <c r="C42" s="116" t="s">
        <v>272</v>
      </c>
      <c r="D42" s="111" t="s">
        <v>222</v>
      </c>
      <c r="E42" s="3">
        <v>60000</v>
      </c>
      <c r="F42" s="4">
        <v>59891.96</v>
      </c>
      <c r="G42" s="3">
        <v>60000</v>
      </c>
      <c r="H42" s="5">
        <v>0</v>
      </c>
      <c r="I42" s="5">
        <f t="shared" si="17"/>
        <v>60000</v>
      </c>
      <c r="J42" s="5">
        <v>0</v>
      </c>
      <c r="K42" s="5">
        <v>59891.96</v>
      </c>
      <c r="L42" s="5">
        <v>0</v>
      </c>
      <c r="M42" s="5">
        <f t="shared" si="1"/>
        <v>59891.96</v>
      </c>
      <c r="N42" s="5">
        <v>0</v>
      </c>
      <c r="O42" s="5">
        <f t="shared" si="2"/>
        <v>59891.96</v>
      </c>
      <c r="P42" s="5">
        <v>0</v>
      </c>
      <c r="Q42" s="5">
        <f t="shared" si="6"/>
        <v>0</v>
      </c>
      <c r="R42" s="5">
        <f t="shared" si="4"/>
        <v>60000</v>
      </c>
      <c r="S42" s="144">
        <v>59891.96</v>
      </c>
      <c r="T42" s="144">
        <v>59891.96</v>
      </c>
      <c r="U42" s="6" t="s">
        <v>273</v>
      </c>
      <c r="V42" s="226">
        <v>59891.96</v>
      </c>
    </row>
    <row r="43" spans="1:23" s="17" customFormat="1" ht="61.5" customHeight="1">
      <c r="A43" s="15">
        <v>30</v>
      </c>
      <c r="B43" s="7" t="s">
        <v>30</v>
      </c>
      <c r="C43" s="116" t="s">
        <v>326</v>
      </c>
      <c r="D43" s="111" t="s">
        <v>225</v>
      </c>
      <c r="E43" s="3">
        <v>30000</v>
      </c>
      <c r="F43" s="4">
        <v>0</v>
      </c>
      <c r="G43" s="3">
        <v>30000</v>
      </c>
      <c r="H43" s="5">
        <v>0</v>
      </c>
      <c r="I43" s="5">
        <f t="shared" si="17"/>
        <v>30000</v>
      </c>
      <c r="J43" s="5">
        <v>0</v>
      </c>
      <c r="K43" s="5">
        <v>0</v>
      </c>
      <c r="L43" s="5">
        <v>0</v>
      </c>
      <c r="M43" s="5">
        <f t="shared" si="1"/>
        <v>0</v>
      </c>
      <c r="N43" s="5">
        <v>0</v>
      </c>
      <c r="O43" s="5">
        <f t="shared" si="2"/>
        <v>0</v>
      </c>
      <c r="P43" s="5">
        <v>0</v>
      </c>
      <c r="Q43" s="5">
        <f t="shared" si="6"/>
        <v>0</v>
      </c>
      <c r="R43" s="5">
        <f t="shared" si="4"/>
        <v>30000</v>
      </c>
      <c r="S43" s="144">
        <v>30000</v>
      </c>
      <c r="T43" s="144">
        <v>30000</v>
      </c>
      <c r="U43" s="6" t="s">
        <v>398</v>
      </c>
      <c r="V43" s="226"/>
    </row>
    <row r="44" spans="1:23" s="17" customFormat="1" ht="61.5" customHeight="1">
      <c r="A44" s="15">
        <v>31</v>
      </c>
      <c r="B44" s="7" t="s">
        <v>31</v>
      </c>
      <c r="C44" s="116" t="s">
        <v>272</v>
      </c>
      <c r="D44" s="111" t="s">
        <v>222</v>
      </c>
      <c r="E44" s="3">
        <v>100000</v>
      </c>
      <c r="F44" s="4">
        <v>0</v>
      </c>
      <c r="G44" s="3">
        <v>100000</v>
      </c>
      <c r="H44" s="5">
        <v>0</v>
      </c>
      <c r="I44" s="5">
        <f t="shared" si="17"/>
        <v>100000</v>
      </c>
      <c r="J44" s="5">
        <v>0</v>
      </c>
      <c r="K44" s="5">
        <v>0</v>
      </c>
      <c r="L44" s="5">
        <v>0</v>
      </c>
      <c r="M44" s="5">
        <f t="shared" si="1"/>
        <v>0</v>
      </c>
      <c r="N44" s="5">
        <v>0</v>
      </c>
      <c r="O44" s="5">
        <f t="shared" si="2"/>
        <v>0</v>
      </c>
      <c r="P44" s="5">
        <v>0</v>
      </c>
      <c r="Q44" s="5">
        <f t="shared" si="6"/>
        <v>0</v>
      </c>
      <c r="R44" s="5">
        <f t="shared" si="4"/>
        <v>100000</v>
      </c>
      <c r="S44" s="144">
        <v>100000</v>
      </c>
      <c r="T44" s="144">
        <v>100000</v>
      </c>
      <c r="U44" s="6"/>
      <c r="V44" s="226"/>
    </row>
    <row r="45" spans="1:23" s="17" customFormat="1" ht="60" customHeight="1">
      <c r="A45" s="15">
        <v>32</v>
      </c>
      <c r="B45" s="7" t="s">
        <v>32</v>
      </c>
      <c r="C45" s="116" t="s">
        <v>272</v>
      </c>
      <c r="D45" s="111" t="s">
        <v>222</v>
      </c>
      <c r="E45" s="3">
        <v>100000</v>
      </c>
      <c r="F45" s="4">
        <v>0</v>
      </c>
      <c r="G45" s="3">
        <v>100000</v>
      </c>
      <c r="H45" s="5">
        <v>0</v>
      </c>
      <c r="I45" s="5">
        <f t="shared" si="17"/>
        <v>100000</v>
      </c>
      <c r="J45" s="5">
        <v>0</v>
      </c>
      <c r="K45" s="5">
        <v>0</v>
      </c>
      <c r="L45" s="5">
        <v>0</v>
      </c>
      <c r="M45" s="5">
        <f t="shared" si="1"/>
        <v>0</v>
      </c>
      <c r="N45" s="5">
        <v>0</v>
      </c>
      <c r="O45" s="5">
        <f t="shared" si="2"/>
        <v>0</v>
      </c>
      <c r="P45" s="5">
        <v>0</v>
      </c>
      <c r="Q45" s="5">
        <f t="shared" si="6"/>
        <v>0</v>
      </c>
      <c r="R45" s="5">
        <f t="shared" si="4"/>
        <v>100000</v>
      </c>
      <c r="S45" s="144">
        <v>100000</v>
      </c>
      <c r="T45" s="144">
        <v>100000</v>
      </c>
      <c r="U45" s="6"/>
      <c r="V45" s="226"/>
    </row>
    <row r="46" spans="1:23" s="17" customFormat="1" ht="53.25" customHeight="1">
      <c r="A46" s="15">
        <v>33</v>
      </c>
      <c r="B46" s="7" t="s">
        <v>33</v>
      </c>
      <c r="C46" s="116" t="s">
        <v>272</v>
      </c>
      <c r="D46" s="111" t="s">
        <v>222</v>
      </c>
      <c r="E46" s="3">
        <v>30000</v>
      </c>
      <c r="F46" s="4">
        <v>0</v>
      </c>
      <c r="G46" s="3">
        <v>30000</v>
      </c>
      <c r="H46" s="5">
        <v>0</v>
      </c>
      <c r="I46" s="5">
        <f t="shared" si="17"/>
        <v>30000</v>
      </c>
      <c r="J46" s="5">
        <v>0</v>
      </c>
      <c r="K46" s="5">
        <v>0</v>
      </c>
      <c r="L46" s="5">
        <v>0</v>
      </c>
      <c r="M46" s="5">
        <f t="shared" si="1"/>
        <v>0</v>
      </c>
      <c r="N46" s="5">
        <v>0</v>
      </c>
      <c r="O46" s="5">
        <f>M46+N46</f>
        <v>0</v>
      </c>
      <c r="P46" s="5">
        <v>0</v>
      </c>
      <c r="Q46" s="5">
        <f t="shared" si="6"/>
        <v>0</v>
      </c>
      <c r="R46" s="5">
        <f t="shared" si="4"/>
        <v>30000</v>
      </c>
      <c r="S46" s="144">
        <v>30000</v>
      </c>
      <c r="T46" s="144">
        <v>30000</v>
      </c>
      <c r="U46" s="6"/>
      <c r="V46" s="226"/>
    </row>
    <row r="47" spans="1:23" s="17" customFormat="1" ht="67.5" customHeight="1">
      <c r="A47" s="15">
        <v>34</v>
      </c>
      <c r="B47" s="7" t="s">
        <v>34</v>
      </c>
      <c r="C47" s="116" t="s">
        <v>545</v>
      </c>
      <c r="D47" s="111" t="s">
        <v>222</v>
      </c>
      <c r="E47" s="3">
        <v>220000</v>
      </c>
      <c r="F47" s="4">
        <v>220000</v>
      </c>
      <c r="G47" s="3">
        <v>220000</v>
      </c>
      <c r="H47" s="5">
        <v>0</v>
      </c>
      <c r="I47" s="5">
        <f t="shared" si="17"/>
        <v>220000</v>
      </c>
      <c r="J47" s="5">
        <v>0</v>
      </c>
      <c r="K47" s="5">
        <v>36000</v>
      </c>
      <c r="L47" s="5">
        <v>0</v>
      </c>
      <c r="M47" s="5">
        <f t="shared" si="1"/>
        <v>36000</v>
      </c>
      <c r="N47" s="5">
        <v>0</v>
      </c>
      <c r="O47" s="5">
        <f t="shared" si="2"/>
        <v>36000</v>
      </c>
      <c r="P47" s="5">
        <v>369</v>
      </c>
      <c r="Q47" s="5">
        <f t="shared" si="6"/>
        <v>369</v>
      </c>
      <c r="R47" s="5">
        <f t="shared" si="4"/>
        <v>219631</v>
      </c>
      <c r="S47" s="144">
        <v>219631</v>
      </c>
      <c r="T47" s="144">
        <v>219631</v>
      </c>
      <c r="U47" s="6" t="s">
        <v>518</v>
      </c>
      <c r="V47" s="226">
        <v>36000</v>
      </c>
    </row>
    <row r="48" spans="1:23" s="17" customFormat="1" ht="42" customHeight="1">
      <c r="A48" s="15">
        <v>35</v>
      </c>
      <c r="B48" s="7" t="s">
        <v>35</v>
      </c>
      <c r="C48" s="116" t="s">
        <v>469</v>
      </c>
      <c r="D48" s="111" t="s">
        <v>222</v>
      </c>
      <c r="E48" s="3">
        <v>150000</v>
      </c>
      <c r="F48" s="4">
        <v>150000</v>
      </c>
      <c r="G48" s="3">
        <v>150000</v>
      </c>
      <c r="H48" s="5">
        <v>78361.66</v>
      </c>
      <c r="I48" s="5">
        <f t="shared" si="17"/>
        <v>71638.34</v>
      </c>
      <c r="J48" s="5">
        <v>0</v>
      </c>
      <c r="K48" s="5">
        <v>0</v>
      </c>
      <c r="L48" s="5">
        <v>0</v>
      </c>
      <c r="M48" s="5">
        <f>SUM(J48:L48)</f>
        <v>0</v>
      </c>
      <c r="N48" s="5">
        <v>71638.34</v>
      </c>
      <c r="O48" s="5">
        <f t="shared" si="2"/>
        <v>71638.34</v>
      </c>
      <c r="P48" s="5">
        <v>61084.42</v>
      </c>
      <c r="Q48" s="5">
        <f t="shared" si="6"/>
        <v>139446.08000000002</v>
      </c>
      <c r="R48" s="5">
        <f t="shared" si="4"/>
        <v>10553.919999999984</v>
      </c>
      <c r="S48" s="144">
        <v>10553.919999999998</v>
      </c>
      <c r="T48" s="144">
        <f t="shared" ref="T48:T49" si="22">O48-P48</f>
        <v>10553.919999999998</v>
      </c>
      <c r="U48" s="6" t="s">
        <v>194</v>
      </c>
      <c r="V48" s="226"/>
    </row>
    <row r="49" spans="1:23" s="17" customFormat="1" ht="40.5" customHeight="1">
      <c r="A49" s="15">
        <v>36</v>
      </c>
      <c r="B49" s="7" t="s">
        <v>36</v>
      </c>
      <c r="C49" s="116" t="s">
        <v>469</v>
      </c>
      <c r="D49" s="111" t="s">
        <v>222</v>
      </c>
      <c r="E49" s="3">
        <v>150000</v>
      </c>
      <c r="F49" s="4">
        <v>150000</v>
      </c>
      <c r="G49" s="3">
        <v>150000</v>
      </c>
      <c r="H49" s="5">
        <v>52545.51</v>
      </c>
      <c r="I49" s="5">
        <f t="shared" si="17"/>
        <v>97454.489999999991</v>
      </c>
      <c r="J49" s="5">
        <v>0</v>
      </c>
      <c r="K49" s="5">
        <v>0</v>
      </c>
      <c r="L49" s="5">
        <v>0</v>
      </c>
      <c r="M49" s="5">
        <f t="shared" si="1"/>
        <v>0</v>
      </c>
      <c r="N49" s="5">
        <v>97454.49</v>
      </c>
      <c r="O49" s="5">
        <f t="shared" si="2"/>
        <v>97454.49</v>
      </c>
      <c r="P49" s="5">
        <v>32241.040000000001</v>
      </c>
      <c r="Q49" s="5">
        <f t="shared" si="6"/>
        <v>84786.55</v>
      </c>
      <c r="R49" s="5">
        <f t="shared" si="4"/>
        <v>65213.45</v>
      </c>
      <c r="S49" s="144">
        <v>65213.450000000004</v>
      </c>
      <c r="T49" s="144">
        <f t="shared" si="22"/>
        <v>65213.450000000004</v>
      </c>
      <c r="U49" s="6" t="s">
        <v>194</v>
      </c>
      <c r="V49" s="226"/>
    </row>
    <row r="50" spans="1:23" s="17" customFormat="1" ht="60" customHeight="1">
      <c r="A50" s="15">
        <v>37</v>
      </c>
      <c r="B50" s="7" t="s">
        <v>37</v>
      </c>
      <c r="C50" s="116"/>
      <c r="D50" s="111" t="s">
        <v>222</v>
      </c>
      <c r="E50" s="3">
        <v>150000</v>
      </c>
      <c r="F50" s="4">
        <v>10000</v>
      </c>
      <c r="G50" s="3">
        <v>150000</v>
      </c>
      <c r="H50" s="5">
        <v>0</v>
      </c>
      <c r="I50" s="5">
        <f t="shared" si="17"/>
        <v>150000</v>
      </c>
      <c r="J50" s="5">
        <v>0</v>
      </c>
      <c r="K50" s="5">
        <v>10000</v>
      </c>
      <c r="L50" s="5">
        <v>0</v>
      </c>
      <c r="M50" s="5">
        <f t="shared" si="1"/>
        <v>10000</v>
      </c>
      <c r="N50" s="5">
        <v>0</v>
      </c>
      <c r="O50" s="5">
        <f t="shared" si="2"/>
        <v>10000</v>
      </c>
      <c r="P50" s="5">
        <v>0</v>
      </c>
      <c r="Q50" s="5">
        <f t="shared" si="6"/>
        <v>0</v>
      </c>
      <c r="R50" s="5">
        <f t="shared" si="4"/>
        <v>150000</v>
      </c>
      <c r="S50" s="144">
        <v>70000</v>
      </c>
      <c r="T50" s="144">
        <v>70000</v>
      </c>
      <c r="U50" s="6"/>
      <c r="V50" s="226"/>
    </row>
    <row r="51" spans="1:23" s="17" customFormat="1" ht="47.25" customHeight="1">
      <c r="A51" s="15">
        <v>38</v>
      </c>
      <c r="B51" s="7" t="s">
        <v>38</v>
      </c>
      <c r="C51" s="116" t="s">
        <v>326</v>
      </c>
      <c r="D51" s="111" t="s">
        <v>225</v>
      </c>
      <c r="E51" s="3">
        <v>300000</v>
      </c>
      <c r="F51" s="4">
        <v>118129.09</v>
      </c>
      <c r="G51" s="3">
        <v>300000</v>
      </c>
      <c r="H51" s="5">
        <v>45616.71</v>
      </c>
      <c r="I51" s="5">
        <f t="shared" si="17"/>
        <v>254383.29</v>
      </c>
      <c r="J51" s="5">
        <v>40911.82</v>
      </c>
      <c r="K51" s="5">
        <v>0</v>
      </c>
      <c r="L51" s="5">
        <v>0</v>
      </c>
      <c r="M51" s="5">
        <f t="shared" si="1"/>
        <v>40911.82</v>
      </c>
      <c r="N51" s="5">
        <v>20575.25</v>
      </c>
      <c r="O51" s="5">
        <f t="shared" si="2"/>
        <v>61487.07</v>
      </c>
      <c r="P51" s="5">
        <v>61487.07</v>
      </c>
      <c r="Q51" s="5">
        <f t="shared" si="6"/>
        <v>107103.78</v>
      </c>
      <c r="R51" s="5">
        <f t="shared" si="4"/>
        <v>192896.22</v>
      </c>
      <c r="S51" s="144">
        <v>111025.31</v>
      </c>
      <c r="T51" s="144">
        <v>111025.31</v>
      </c>
      <c r="U51" s="6" t="s">
        <v>307</v>
      </c>
      <c r="V51" s="226"/>
    </row>
    <row r="52" spans="1:23" s="17" customFormat="1" ht="66" customHeight="1">
      <c r="A52" s="15">
        <v>39</v>
      </c>
      <c r="B52" s="7" t="s">
        <v>39</v>
      </c>
      <c r="C52" s="116"/>
      <c r="D52" s="111" t="s">
        <v>222</v>
      </c>
      <c r="E52" s="3">
        <v>70000</v>
      </c>
      <c r="F52" s="4">
        <v>70000</v>
      </c>
      <c r="G52" s="3">
        <v>70000</v>
      </c>
      <c r="H52" s="5">
        <v>10000</v>
      </c>
      <c r="I52" s="5">
        <f t="shared" si="17"/>
        <v>60000</v>
      </c>
      <c r="J52" s="5">
        <v>0</v>
      </c>
      <c r="K52" s="5">
        <v>0</v>
      </c>
      <c r="L52" s="5">
        <v>0</v>
      </c>
      <c r="M52" s="5">
        <f t="shared" si="1"/>
        <v>0</v>
      </c>
      <c r="N52" s="5">
        <v>10000</v>
      </c>
      <c r="O52" s="5">
        <f t="shared" si="2"/>
        <v>10000</v>
      </c>
      <c r="P52" s="5">
        <v>0</v>
      </c>
      <c r="Q52" s="5">
        <f t="shared" si="6"/>
        <v>10000</v>
      </c>
      <c r="R52" s="5">
        <f t="shared" si="4"/>
        <v>60000</v>
      </c>
      <c r="S52" s="144">
        <v>30000</v>
      </c>
      <c r="T52" s="144">
        <v>30000</v>
      </c>
      <c r="U52" s="6" t="s">
        <v>546</v>
      </c>
      <c r="V52" s="226"/>
    </row>
    <row r="53" spans="1:23" s="17" customFormat="1" ht="61.5" customHeight="1">
      <c r="A53" s="15">
        <v>40</v>
      </c>
      <c r="B53" s="7" t="s">
        <v>40</v>
      </c>
      <c r="C53" s="116" t="s">
        <v>469</v>
      </c>
      <c r="D53" s="111" t="s">
        <v>222</v>
      </c>
      <c r="E53" s="3">
        <v>32492</v>
      </c>
      <c r="F53" s="4">
        <v>32492</v>
      </c>
      <c r="G53" s="3">
        <v>32492</v>
      </c>
      <c r="H53" s="5">
        <v>23795.47</v>
      </c>
      <c r="I53" s="5">
        <f t="shared" si="17"/>
        <v>8696.5299999999988</v>
      </c>
      <c r="J53" s="5">
        <v>0</v>
      </c>
      <c r="K53" s="5">
        <v>0</v>
      </c>
      <c r="L53" s="5">
        <v>0</v>
      </c>
      <c r="M53" s="5">
        <f t="shared" si="1"/>
        <v>0</v>
      </c>
      <c r="N53" s="5">
        <v>0</v>
      </c>
      <c r="O53" s="5">
        <f t="shared" si="2"/>
        <v>0</v>
      </c>
      <c r="P53" s="5">
        <v>3526.68</v>
      </c>
      <c r="Q53" s="5">
        <f t="shared" si="6"/>
        <v>27322.15</v>
      </c>
      <c r="R53" s="5">
        <f t="shared" si="4"/>
        <v>5169.8499999999985</v>
      </c>
      <c r="S53" s="144">
        <v>5169.8500000000004</v>
      </c>
      <c r="T53" s="144">
        <v>5169.8500000000004</v>
      </c>
      <c r="U53" s="6" t="s">
        <v>194</v>
      </c>
      <c r="V53" s="226"/>
    </row>
    <row r="54" spans="1:23" s="17" customFormat="1" ht="93.75" customHeight="1">
      <c r="A54" s="15">
        <v>41</v>
      </c>
      <c r="B54" s="7" t="s">
        <v>41</v>
      </c>
      <c r="C54" s="116" t="s">
        <v>237</v>
      </c>
      <c r="D54" s="111" t="s">
        <v>219</v>
      </c>
      <c r="E54" s="3">
        <v>79950</v>
      </c>
      <c r="F54" s="4">
        <v>79950</v>
      </c>
      <c r="G54" s="3">
        <v>79950</v>
      </c>
      <c r="H54" s="5">
        <v>31980</v>
      </c>
      <c r="I54" s="5">
        <f t="shared" si="17"/>
        <v>47970</v>
      </c>
      <c r="J54" s="5">
        <v>23985</v>
      </c>
      <c r="K54" s="5">
        <v>0</v>
      </c>
      <c r="L54" s="5">
        <v>0</v>
      </c>
      <c r="M54" s="5">
        <f t="shared" si="1"/>
        <v>23985</v>
      </c>
      <c r="N54" s="5">
        <v>0</v>
      </c>
      <c r="O54" s="5">
        <f t="shared" si="2"/>
        <v>23985</v>
      </c>
      <c r="P54" s="5">
        <v>23985</v>
      </c>
      <c r="Q54" s="5">
        <f t="shared" si="6"/>
        <v>55965</v>
      </c>
      <c r="R54" s="5">
        <f t="shared" si="4"/>
        <v>23985</v>
      </c>
      <c r="S54" s="144">
        <v>23985</v>
      </c>
      <c r="T54" s="144">
        <v>23985</v>
      </c>
      <c r="U54" s="6" t="s">
        <v>194</v>
      </c>
      <c r="V54" s="226"/>
    </row>
    <row r="55" spans="1:23" s="17" customFormat="1" ht="54.75" customHeight="1">
      <c r="A55" s="15">
        <v>42</v>
      </c>
      <c r="B55" s="7" t="s">
        <v>42</v>
      </c>
      <c r="C55" s="116" t="s">
        <v>326</v>
      </c>
      <c r="D55" s="111" t="s">
        <v>216</v>
      </c>
      <c r="E55" s="3">
        <v>93000</v>
      </c>
      <c r="F55" s="4">
        <v>0</v>
      </c>
      <c r="G55" s="3">
        <v>93000</v>
      </c>
      <c r="H55" s="5">
        <v>0</v>
      </c>
      <c r="I55" s="5">
        <f t="shared" si="17"/>
        <v>93000</v>
      </c>
      <c r="J55" s="5">
        <v>0</v>
      </c>
      <c r="K55" s="5">
        <v>0</v>
      </c>
      <c r="L55" s="5">
        <v>0</v>
      </c>
      <c r="M55" s="5">
        <f t="shared" si="1"/>
        <v>0</v>
      </c>
      <c r="N55" s="5">
        <v>0</v>
      </c>
      <c r="O55" s="5">
        <f t="shared" si="2"/>
        <v>0</v>
      </c>
      <c r="P55" s="5">
        <v>0</v>
      </c>
      <c r="Q55" s="5">
        <f t="shared" si="6"/>
        <v>0</v>
      </c>
      <c r="R55" s="5">
        <f t="shared" si="4"/>
        <v>93000</v>
      </c>
      <c r="S55" s="144">
        <v>50000</v>
      </c>
      <c r="T55" s="144">
        <v>50000</v>
      </c>
      <c r="U55" s="6" t="s">
        <v>198</v>
      </c>
      <c r="V55" s="226"/>
    </row>
    <row r="56" spans="1:23" s="17" customFormat="1" ht="44.25" customHeight="1">
      <c r="A56" s="15">
        <v>43</v>
      </c>
      <c r="B56" s="7" t="s">
        <v>43</v>
      </c>
      <c r="C56" s="116" t="s">
        <v>251</v>
      </c>
      <c r="D56" s="111" t="s">
        <v>218</v>
      </c>
      <c r="E56" s="3">
        <v>50000</v>
      </c>
      <c r="F56" s="4">
        <v>0</v>
      </c>
      <c r="G56" s="3">
        <v>50000</v>
      </c>
      <c r="H56" s="5">
        <v>0</v>
      </c>
      <c r="I56" s="5">
        <f t="shared" si="17"/>
        <v>50000</v>
      </c>
      <c r="J56" s="5">
        <v>0</v>
      </c>
      <c r="K56" s="5">
        <v>0</v>
      </c>
      <c r="L56" s="5">
        <v>0</v>
      </c>
      <c r="M56" s="5">
        <f t="shared" si="1"/>
        <v>0</v>
      </c>
      <c r="N56" s="5">
        <v>0</v>
      </c>
      <c r="O56" s="5">
        <f t="shared" si="2"/>
        <v>0</v>
      </c>
      <c r="P56" s="5">
        <v>0</v>
      </c>
      <c r="Q56" s="5">
        <f t="shared" si="6"/>
        <v>0</v>
      </c>
      <c r="R56" s="5">
        <f t="shared" si="4"/>
        <v>50000</v>
      </c>
      <c r="S56" s="144">
        <v>50000</v>
      </c>
      <c r="T56" s="144">
        <v>50000</v>
      </c>
      <c r="U56" s="6" t="s">
        <v>446</v>
      </c>
      <c r="V56" s="226"/>
      <c r="W56" s="297"/>
    </row>
    <row r="57" spans="1:23" s="17" customFormat="1" ht="57" customHeight="1">
      <c r="A57" s="15">
        <v>44</v>
      </c>
      <c r="B57" s="7" t="s">
        <v>580</v>
      </c>
      <c r="C57" s="116" t="s">
        <v>547</v>
      </c>
      <c r="D57" s="111" t="s">
        <v>227</v>
      </c>
      <c r="E57" s="3">
        <v>80000</v>
      </c>
      <c r="F57" s="4">
        <v>0</v>
      </c>
      <c r="G57" s="3">
        <v>80000</v>
      </c>
      <c r="H57" s="5">
        <v>0</v>
      </c>
      <c r="I57" s="5">
        <f t="shared" si="17"/>
        <v>80000</v>
      </c>
      <c r="J57" s="5">
        <v>0</v>
      </c>
      <c r="K57" s="5">
        <v>0</v>
      </c>
      <c r="L57" s="5">
        <v>0</v>
      </c>
      <c r="M57" s="5">
        <f t="shared" si="1"/>
        <v>0</v>
      </c>
      <c r="N57" s="5">
        <v>0</v>
      </c>
      <c r="O57" s="5">
        <f t="shared" si="2"/>
        <v>0</v>
      </c>
      <c r="P57" s="5">
        <v>0</v>
      </c>
      <c r="Q57" s="5">
        <f t="shared" si="6"/>
        <v>0</v>
      </c>
      <c r="R57" s="5">
        <f t="shared" si="4"/>
        <v>80000</v>
      </c>
      <c r="S57" s="144">
        <v>80000</v>
      </c>
      <c r="T57" s="144">
        <v>80000</v>
      </c>
      <c r="U57" s="6" t="s">
        <v>306</v>
      </c>
      <c r="V57" s="226"/>
      <c r="W57" s="296"/>
    </row>
    <row r="58" spans="1:23" s="17" customFormat="1" ht="64.5" customHeight="1">
      <c r="A58" s="15">
        <v>45</v>
      </c>
      <c r="B58" s="7" t="s">
        <v>371</v>
      </c>
      <c r="C58" s="116" t="s">
        <v>251</v>
      </c>
      <c r="D58" s="111" t="s">
        <v>218</v>
      </c>
      <c r="E58" s="3">
        <v>73000</v>
      </c>
      <c r="F58" s="4">
        <v>0</v>
      </c>
      <c r="G58" s="3">
        <v>73000</v>
      </c>
      <c r="H58" s="5">
        <v>0</v>
      </c>
      <c r="I58" s="5">
        <f t="shared" si="17"/>
        <v>73000</v>
      </c>
      <c r="J58" s="5">
        <v>0</v>
      </c>
      <c r="K58" s="5">
        <v>0</v>
      </c>
      <c r="L58" s="5">
        <v>0</v>
      </c>
      <c r="M58" s="5">
        <f t="shared" si="1"/>
        <v>0</v>
      </c>
      <c r="N58" s="5">
        <v>0</v>
      </c>
      <c r="O58" s="5">
        <f t="shared" si="2"/>
        <v>0</v>
      </c>
      <c r="P58" s="5">
        <v>0</v>
      </c>
      <c r="Q58" s="5">
        <f t="shared" si="6"/>
        <v>0</v>
      </c>
      <c r="R58" s="5">
        <f t="shared" si="4"/>
        <v>73000</v>
      </c>
      <c r="S58" s="144">
        <v>73000</v>
      </c>
      <c r="T58" s="144">
        <v>73000</v>
      </c>
      <c r="U58" s="6" t="s">
        <v>306</v>
      </c>
      <c r="V58" s="226"/>
    </row>
    <row r="59" spans="1:23" s="17" customFormat="1" ht="42" customHeight="1">
      <c r="A59" s="15">
        <v>46</v>
      </c>
      <c r="B59" s="7" t="s">
        <v>46</v>
      </c>
      <c r="C59" s="116" t="s">
        <v>326</v>
      </c>
      <c r="D59" s="111" t="s">
        <v>221</v>
      </c>
      <c r="E59" s="3">
        <v>50000</v>
      </c>
      <c r="F59" s="4">
        <v>0</v>
      </c>
      <c r="G59" s="3">
        <v>50000</v>
      </c>
      <c r="H59" s="5">
        <v>0</v>
      </c>
      <c r="I59" s="5">
        <f t="shared" si="17"/>
        <v>50000</v>
      </c>
      <c r="J59" s="5">
        <v>0</v>
      </c>
      <c r="K59" s="5">
        <v>0</v>
      </c>
      <c r="L59" s="5">
        <v>0</v>
      </c>
      <c r="M59" s="5">
        <f t="shared" si="1"/>
        <v>0</v>
      </c>
      <c r="N59" s="5">
        <v>0</v>
      </c>
      <c r="O59" s="5">
        <f t="shared" si="2"/>
        <v>0</v>
      </c>
      <c r="P59" s="5">
        <v>0</v>
      </c>
      <c r="Q59" s="5">
        <f t="shared" si="6"/>
        <v>0</v>
      </c>
      <c r="R59" s="5">
        <f t="shared" si="4"/>
        <v>50000</v>
      </c>
      <c r="S59" s="144">
        <v>50000</v>
      </c>
      <c r="T59" s="144">
        <v>50000</v>
      </c>
      <c r="U59" s="6" t="s">
        <v>519</v>
      </c>
      <c r="V59" s="226"/>
    </row>
    <row r="60" spans="1:23" s="17" customFormat="1" ht="64.5" customHeight="1">
      <c r="A60" s="15">
        <v>47</v>
      </c>
      <c r="B60" s="7" t="s">
        <v>47</v>
      </c>
      <c r="C60" s="116" t="s">
        <v>548</v>
      </c>
      <c r="D60" s="111" t="s">
        <v>225</v>
      </c>
      <c r="E60" s="3">
        <v>50000</v>
      </c>
      <c r="F60" s="4">
        <v>50000</v>
      </c>
      <c r="G60" s="3">
        <v>50000</v>
      </c>
      <c r="H60" s="5">
        <v>389.39</v>
      </c>
      <c r="I60" s="5">
        <f t="shared" si="17"/>
        <v>49610.61</v>
      </c>
      <c r="J60" s="5">
        <v>7297.12</v>
      </c>
      <c r="K60" s="5">
        <v>0</v>
      </c>
      <c r="L60" s="5">
        <v>0</v>
      </c>
      <c r="M60" s="5">
        <f t="shared" si="1"/>
        <v>7297.12</v>
      </c>
      <c r="N60" s="5">
        <v>0</v>
      </c>
      <c r="O60" s="5">
        <f t="shared" si="2"/>
        <v>7297.12</v>
      </c>
      <c r="P60" s="5">
        <v>7297.3</v>
      </c>
      <c r="Q60" s="5">
        <f t="shared" si="6"/>
        <v>7686.6900000000005</v>
      </c>
      <c r="R60" s="5">
        <f t="shared" si="4"/>
        <v>42313.31</v>
      </c>
      <c r="S60" s="144">
        <v>40000</v>
      </c>
      <c r="T60" s="144">
        <v>40000</v>
      </c>
      <c r="U60" s="6" t="s">
        <v>194</v>
      </c>
      <c r="V60" s="226"/>
    </row>
    <row r="61" spans="1:23" s="17" customFormat="1" ht="69" customHeight="1">
      <c r="A61" s="15">
        <v>48</v>
      </c>
      <c r="B61" s="7" t="s">
        <v>48</v>
      </c>
      <c r="C61" s="116" t="s">
        <v>329</v>
      </c>
      <c r="D61" s="111" t="s">
        <v>225</v>
      </c>
      <c r="E61" s="3">
        <v>45500</v>
      </c>
      <c r="F61" s="4">
        <v>45500</v>
      </c>
      <c r="G61" s="3">
        <v>45500</v>
      </c>
      <c r="H61" s="5">
        <v>13616.1</v>
      </c>
      <c r="I61" s="5">
        <f t="shared" si="17"/>
        <v>31883.9</v>
      </c>
      <c r="J61" s="5">
        <v>0</v>
      </c>
      <c r="K61" s="5">
        <v>0</v>
      </c>
      <c r="L61" s="5">
        <v>0</v>
      </c>
      <c r="M61" s="5">
        <f t="shared" si="1"/>
        <v>0</v>
      </c>
      <c r="N61" s="5">
        <v>0</v>
      </c>
      <c r="O61" s="5">
        <f t="shared" si="2"/>
        <v>0</v>
      </c>
      <c r="P61" s="5">
        <v>13616.1</v>
      </c>
      <c r="Q61" s="5">
        <f t="shared" si="6"/>
        <v>27232.2</v>
      </c>
      <c r="R61" s="5">
        <f t="shared" si="4"/>
        <v>18267.8</v>
      </c>
      <c r="S61" s="144">
        <v>18267.8</v>
      </c>
      <c r="T61" s="144">
        <v>18267.8</v>
      </c>
      <c r="U61" s="6" t="s">
        <v>516</v>
      </c>
      <c r="V61" s="226" t="s">
        <v>555</v>
      </c>
    </row>
    <row r="62" spans="1:23" s="17" customFormat="1" ht="86.25" customHeight="1">
      <c r="A62" s="15">
        <v>49</v>
      </c>
      <c r="B62" s="7" t="s">
        <v>49</v>
      </c>
      <c r="C62" s="116" t="s">
        <v>330</v>
      </c>
      <c r="D62" s="111" t="s">
        <v>228</v>
      </c>
      <c r="E62" s="3">
        <v>75000</v>
      </c>
      <c r="F62" s="4">
        <v>0</v>
      </c>
      <c r="G62" s="3">
        <v>50000</v>
      </c>
      <c r="H62" s="5">
        <v>0</v>
      </c>
      <c r="I62" s="5">
        <f t="shared" si="17"/>
        <v>50000</v>
      </c>
      <c r="J62" s="5">
        <v>0</v>
      </c>
      <c r="K62" s="5">
        <v>0</v>
      </c>
      <c r="L62" s="5">
        <v>0</v>
      </c>
      <c r="M62" s="5">
        <f t="shared" si="1"/>
        <v>0</v>
      </c>
      <c r="N62" s="5">
        <v>0</v>
      </c>
      <c r="O62" s="5">
        <f t="shared" si="2"/>
        <v>0</v>
      </c>
      <c r="P62" s="5">
        <v>0</v>
      </c>
      <c r="Q62" s="5">
        <f t="shared" si="6"/>
        <v>0</v>
      </c>
      <c r="R62" s="5">
        <f t="shared" si="4"/>
        <v>50000</v>
      </c>
      <c r="S62" s="144">
        <v>1000</v>
      </c>
      <c r="T62" s="144">
        <v>1000</v>
      </c>
      <c r="U62" s="6" t="s">
        <v>397</v>
      </c>
      <c r="V62" s="226"/>
    </row>
    <row r="63" spans="1:23" s="130" customFormat="1" ht="42.75" customHeight="1">
      <c r="A63" s="16">
        <v>50</v>
      </c>
      <c r="B63" s="150" t="s">
        <v>301</v>
      </c>
      <c r="C63" s="117" t="s">
        <v>326</v>
      </c>
      <c r="D63" s="151" t="s">
        <v>222</v>
      </c>
      <c r="E63" s="152">
        <f t="shared" ref="E63:P63" si="23">SUM(E64:E75)</f>
        <v>2232000</v>
      </c>
      <c r="F63" s="152">
        <f t="shared" si="23"/>
        <v>2232000</v>
      </c>
      <c r="G63" s="152">
        <f t="shared" si="23"/>
        <v>2232000</v>
      </c>
      <c r="H63" s="152">
        <f t="shared" si="23"/>
        <v>0</v>
      </c>
      <c r="I63" s="152">
        <f t="shared" si="23"/>
        <v>2232000</v>
      </c>
      <c r="J63" s="152">
        <f t="shared" si="23"/>
        <v>0</v>
      </c>
      <c r="K63" s="152">
        <f t="shared" si="23"/>
        <v>6150</v>
      </c>
      <c r="L63" s="152">
        <f t="shared" si="23"/>
        <v>0</v>
      </c>
      <c r="M63" s="152">
        <f t="shared" si="23"/>
        <v>6150</v>
      </c>
      <c r="N63" s="152">
        <f t="shared" si="23"/>
        <v>0</v>
      </c>
      <c r="O63" s="152">
        <f t="shared" si="23"/>
        <v>6150</v>
      </c>
      <c r="P63" s="152">
        <f t="shared" si="23"/>
        <v>12300</v>
      </c>
      <c r="Q63" s="11">
        <f t="shared" si="6"/>
        <v>12300</v>
      </c>
      <c r="R63" s="152">
        <f>SUM(R64:R75)</f>
        <v>2219700</v>
      </c>
      <c r="S63" s="152">
        <v>1987700</v>
      </c>
      <c r="T63" s="152">
        <f>SUM(T64:T75)</f>
        <v>2219700</v>
      </c>
      <c r="U63" s="12" t="s">
        <v>50</v>
      </c>
      <c r="V63" s="227"/>
    </row>
    <row r="64" spans="1:23" s="17" customFormat="1" ht="63" customHeight="1">
      <c r="A64" s="15">
        <v>50.1</v>
      </c>
      <c r="B64" s="48" t="s">
        <v>372</v>
      </c>
      <c r="C64" s="116" t="s">
        <v>326</v>
      </c>
      <c r="D64" s="113" t="s">
        <v>225</v>
      </c>
      <c r="E64" s="68">
        <v>186000</v>
      </c>
      <c r="F64" s="68">
        <v>186000</v>
      </c>
      <c r="G64" s="68">
        <v>186000</v>
      </c>
      <c r="H64" s="70">
        <v>0</v>
      </c>
      <c r="I64" s="70">
        <f>G64-H64</f>
        <v>186000</v>
      </c>
      <c r="J64" s="70">
        <v>0</v>
      </c>
      <c r="K64" s="70">
        <v>6150</v>
      </c>
      <c r="L64" s="70">
        <v>0</v>
      </c>
      <c r="M64" s="5">
        <f t="shared" si="1"/>
        <v>6150</v>
      </c>
      <c r="N64" s="70">
        <v>0</v>
      </c>
      <c r="O64" s="5">
        <f t="shared" si="2"/>
        <v>6150</v>
      </c>
      <c r="P64" s="5">
        <v>6150</v>
      </c>
      <c r="Q64" s="5">
        <f t="shared" si="6"/>
        <v>6150</v>
      </c>
      <c r="R64" s="5">
        <f t="shared" si="4"/>
        <v>179850</v>
      </c>
      <c r="S64" s="171">
        <v>143850</v>
      </c>
      <c r="T64" s="171">
        <v>179850</v>
      </c>
      <c r="U64" s="6" t="s">
        <v>364</v>
      </c>
      <c r="V64" s="226"/>
    </row>
    <row r="65" spans="1:560" s="17" customFormat="1" ht="52.5" customHeight="1">
      <c r="A65" s="15">
        <v>50.2</v>
      </c>
      <c r="B65" s="48" t="s">
        <v>373</v>
      </c>
      <c r="C65" s="116" t="s">
        <v>326</v>
      </c>
      <c r="D65" s="113" t="s">
        <v>220</v>
      </c>
      <c r="E65" s="68">
        <v>186000</v>
      </c>
      <c r="F65" s="68">
        <v>186000</v>
      </c>
      <c r="G65" s="68">
        <v>186000</v>
      </c>
      <c r="H65" s="70">
        <v>0</v>
      </c>
      <c r="I65" s="70">
        <f t="shared" ref="I65:I86" si="24">G65-H65</f>
        <v>186000</v>
      </c>
      <c r="J65" s="70">
        <v>0</v>
      </c>
      <c r="K65" s="70">
        <v>0</v>
      </c>
      <c r="L65" s="70">
        <v>0</v>
      </c>
      <c r="M65" s="5">
        <f t="shared" ref="M65:M108" si="25">SUM(J65:L65)</f>
        <v>0</v>
      </c>
      <c r="N65" s="70">
        <v>0</v>
      </c>
      <c r="O65" s="5">
        <f t="shared" ref="O65:O108" si="26">M65+N65</f>
        <v>0</v>
      </c>
      <c r="P65" s="5">
        <v>0</v>
      </c>
      <c r="Q65" s="5">
        <f t="shared" si="6"/>
        <v>0</v>
      </c>
      <c r="R65" s="5">
        <f t="shared" ref="R65:R108" si="27">G65-Q65</f>
        <v>186000</v>
      </c>
      <c r="S65" s="171">
        <v>150000</v>
      </c>
      <c r="T65" s="171">
        <v>186000</v>
      </c>
      <c r="U65" s="6" t="s">
        <v>364</v>
      </c>
      <c r="V65" s="226"/>
    </row>
    <row r="66" spans="1:560" s="17" customFormat="1" ht="55.5" customHeight="1">
      <c r="A66" s="15">
        <v>50.3</v>
      </c>
      <c r="B66" s="48" t="s">
        <v>374</v>
      </c>
      <c r="C66" s="116" t="s">
        <v>326</v>
      </c>
      <c r="D66" s="113" t="s">
        <v>283</v>
      </c>
      <c r="E66" s="68">
        <v>186000</v>
      </c>
      <c r="F66" s="68">
        <v>186000</v>
      </c>
      <c r="G66" s="68">
        <v>186000</v>
      </c>
      <c r="H66" s="70">
        <v>0</v>
      </c>
      <c r="I66" s="70">
        <f t="shared" si="24"/>
        <v>186000</v>
      </c>
      <c r="J66" s="70">
        <v>0</v>
      </c>
      <c r="K66" s="70">
        <v>0</v>
      </c>
      <c r="L66" s="70">
        <v>0</v>
      </c>
      <c r="M66" s="5">
        <f t="shared" si="25"/>
        <v>0</v>
      </c>
      <c r="N66" s="70">
        <v>0</v>
      </c>
      <c r="O66" s="5">
        <f t="shared" si="26"/>
        <v>0</v>
      </c>
      <c r="P66" s="5">
        <v>6150</v>
      </c>
      <c r="Q66" s="5">
        <f t="shared" si="6"/>
        <v>6150</v>
      </c>
      <c r="R66" s="5">
        <f t="shared" si="27"/>
        <v>179850</v>
      </c>
      <c r="S66" s="171">
        <v>143850</v>
      </c>
      <c r="T66" s="171">
        <v>179850</v>
      </c>
      <c r="U66" s="6" t="s">
        <v>364</v>
      </c>
      <c r="V66" s="226"/>
    </row>
    <row r="67" spans="1:560" s="17" customFormat="1" ht="63" customHeight="1">
      <c r="A67" s="15">
        <v>50.4</v>
      </c>
      <c r="B67" s="48" t="s">
        <v>375</v>
      </c>
      <c r="C67" s="116" t="s">
        <v>326</v>
      </c>
      <c r="D67" s="113" t="s">
        <v>221</v>
      </c>
      <c r="E67" s="68">
        <v>186000</v>
      </c>
      <c r="F67" s="68">
        <v>186000</v>
      </c>
      <c r="G67" s="68">
        <v>186000</v>
      </c>
      <c r="H67" s="70">
        <v>0</v>
      </c>
      <c r="I67" s="70">
        <f t="shared" si="24"/>
        <v>186000</v>
      </c>
      <c r="J67" s="70">
        <v>0</v>
      </c>
      <c r="K67" s="70">
        <v>0</v>
      </c>
      <c r="L67" s="70">
        <v>0</v>
      </c>
      <c r="M67" s="5">
        <f t="shared" si="25"/>
        <v>0</v>
      </c>
      <c r="N67" s="70">
        <v>0</v>
      </c>
      <c r="O67" s="5">
        <f t="shared" si="26"/>
        <v>0</v>
      </c>
      <c r="P67" s="5">
        <v>0</v>
      </c>
      <c r="Q67" s="5">
        <f t="shared" si="6"/>
        <v>0</v>
      </c>
      <c r="R67" s="5">
        <f t="shared" si="27"/>
        <v>186000</v>
      </c>
      <c r="S67" s="171">
        <v>150000</v>
      </c>
      <c r="T67" s="171">
        <v>186000</v>
      </c>
      <c r="U67" s="6" t="s">
        <v>364</v>
      </c>
      <c r="V67" s="226"/>
    </row>
    <row r="68" spans="1:560" s="17" customFormat="1" ht="63" customHeight="1">
      <c r="A68" s="15">
        <v>50.5</v>
      </c>
      <c r="B68" s="48" t="s">
        <v>376</v>
      </c>
      <c r="C68" s="116" t="s">
        <v>326</v>
      </c>
      <c r="D68" s="113" t="s">
        <v>234</v>
      </c>
      <c r="E68" s="68">
        <v>186000</v>
      </c>
      <c r="F68" s="68">
        <v>186000</v>
      </c>
      <c r="G68" s="68">
        <v>186000</v>
      </c>
      <c r="H68" s="70">
        <v>0</v>
      </c>
      <c r="I68" s="70">
        <f t="shared" si="24"/>
        <v>186000</v>
      </c>
      <c r="J68" s="70">
        <v>0</v>
      </c>
      <c r="K68" s="70">
        <v>0</v>
      </c>
      <c r="L68" s="70">
        <v>0</v>
      </c>
      <c r="M68" s="5">
        <f t="shared" si="25"/>
        <v>0</v>
      </c>
      <c r="N68" s="70">
        <v>0</v>
      </c>
      <c r="O68" s="5">
        <f t="shared" si="26"/>
        <v>0</v>
      </c>
      <c r="P68" s="5">
        <v>0</v>
      </c>
      <c r="Q68" s="5">
        <f t="shared" si="6"/>
        <v>0</v>
      </c>
      <c r="R68" s="5">
        <f t="shared" si="27"/>
        <v>186000</v>
      </c>
      <c r="S68" s="171">
        <v>150000</v>
      </c>
      <c r="T68" s="171">
        <v>186000</v>
      </c>
      <c r="U68" s="6" t="s">
        <v>364</v>
      </c>
      <c r="V68" s="226"/>
    </row>
    <row r="69" spans="1:560" s="17" customFormat="1" ht="63" customHeight="1">
      <c r="A69" s="15">
        <v>50.6</v>
      </c>
      <c r="B69" s="48" t="s">
        <v>377</v>
      </c>
      <c r="C69" s="116" t="s">
        <v>326</v>
      </c>
      <c r="D69" s="113" t="s">
        <v>216</v>
      </c>
      <c r="E69" s="68">
        <v>186000</v>
      </c>
      <c r="F69" s="68">
        <v>186000</v>
      </c>
      <c r="G69" s="68">
        <v>186000</v>
      </c>
      <c r="H69" s="70">
        <v>0</v>
      </c>
      <c r="I69" s="70">
        <f t="shared" si="24"/>
        <v>186000</v>
      </c>
      <c r="J69" s="70">
        <v>0</v>
      </c>
      <c r="K69" s="70">
        <v>0</v>
      </c>
      <c r="L69" s="70">
        <v>0</v>
      </c>
      <c r="M69" s="5">
        <f t="shared" si="25"/>
        <v>0</v>
      </c>
      <c r="N69" s="70">
        <v>0</v>
      </c>
      <c r="O69" s="5">
        <f t="shared" si="26"/>
        <v>0</v>
      </c>
      <c r="P69" s="5">
        <v>0</v>
      </c>
      <c r="Q69" s="5">
        <f t="shared" si="6"/>
        <v>0</v>
      </c>
      <c r="R69" s="5">
        <f t="shared" si="27"/>
        <v>186000</v>
      </c>
      <c r="S69" s="171">
        <v>150000</v>
      </c>
      <c r="T69" s="171">
        <v>186000</v>
      </c>
      <c r="U69" s="6" t="s">
        <v>364</v>
      </c>
      <c r="V69" s="226"/>
    </row>
    <row r="70" spans="1:560" s="17" customFormat="1" ht="63" customHeight="1">
      <c r="A70" s="15">
        <v>50.7</v>
      </c>
      <c r="B70" s="48" t="s">
        <v>378</v>
      </c>
      <c r="C70" s="116" t="s">
        <v>326</v>
      </c>
      <c r="D70" s="113" t="s">
        <v>219</v>
      </c>
      <c r="E70" s="68">
        <v>186000</v>
      </c>
      <c r="F70" s="68">
        <v>186000</v>
      </c>
      <c r="G70" s="68">
        <v>186000</v>
      </c>
      <c r="H70" s="70">
        <v>0</v>
      </c>
      <c r="I70" s="70">
        <f t="shared" si="24"/>
        <v>186000</v>
      </c>
      <c r="J70" s="70">
        <v>0</v>
      </c>
      <c r="K70" s="70">
        <v>0</v>
      </c>
      <c r="L70" s="70">
        <v>0</v>
      </c>
      <c r="M70" s="5">
        <f t="shared" si="25"/>
        <v>0</v>
      </c>
      <c r="N70" s="70">
        <v>0</v>
      </c>
      <c r="O70" s="5">
        <f t="shared" si="26"/>
        <v>0</v>
      </c>
      <c r="P70" s="5">
        <v>0</v>
      </c>
      <c r="Q70" s="5">
        <f t="shared" si="6"/>
        <v>0</v>
      </c>
      <c r="R70" s="5">
        <f t="shared" si="27"/>
        <v>186000</v>
      </c>
      <c r="S70" s="171">
        <v>150000</v>
      </c>
      <c r="T70" s="171">
        <v>186000</v>
      </c>
      <c r="U70" s="6" t="s">
        <v>364</v>
      </c>
      <c r="V70" s="226"/>
    </row>
    <row r="71" spans="1:560" s="17" customFormat="1" ht="63" customHeight="1">
      <c r="A71" s="15">
        <v>50.8</v>
      </c>
      <c r="B71" s="48" t="s">
        <v>379</v>
      </c>
      <c r="C71" s="116" t="s">
        <v>326</v>
      </c>
      <c r="D71" s="113" t="s">
        <v>228</v>
      </c>
      <c r="E71" s="68">
        <v>186000</v>
      </c>
      <c r="F71" s="68">
        <v>186000</v>
      </c>
      <c r="G71" s="68">
        <v>186000</v>
      </c>
      <c r="H71" s="70">
        <v>0</v>
      </c>
      <c r="I71" s="70">
        <f t="shared" si="24"/>
        <v>186000</v>
      </c>
      <c r="J71" s="70">
        <v>0</v>
      </c>
      <c r="K71" s="70">
        <v>0</v>
      </c>
      <c r="L71" s="70">
        <v>0</v>
      </c>
      <c r="M71" s="5">
        <f t="shared" si="25"/>
        <v>0</v>
      </c>
      <c r="N71" s="70">
        <v>0</v>
      </c>
      <c r="O71" s="5">
        <f t="shared" si="26"/>
        <v>0</v>
      </c>
      <c r="P71" s="5">
        <v>0</v>
      </c>
      <c r="Q71" s="5">
        <f>H71+P71</f>
        <v>0</v>
      </c>
      <c r="R71" s="5">
        <f t="shared" si="27"/>
        <v>186000</v>
      </c>
      <c r="S71" s="171">
        <v>150000</v>
      </c>
      <c r="T71" s="171">
        <v>186000</v>
      </c>
      <c r="U71" s="6" t="s">
        <v>364</v>
      </c>
      <c r="V71" s="226"/>
    </row>
    <row r="72" spans="1:560" s="17" customFormat="1" ht="56.25" customHeight="1">
      <c r="A72" s="15">
        <v>50.9</v>
      </c>
      <c r="B72" s="48" t="s">
        <v>380</v>
      </c>
      <c r="C72" s="116" t="s">
        <v>326</v>
      </c>
      <c r="D72" s="113" t="s">
        <v>299</v>
      </c>
      <c r="E72" s="68">
        <v>186000</v>
      </c>
      <c r="F72" s="68">
        <v>186000</v>
      </c>
      <c r="G72" s="68">
        <v>186000</v>
      </c>
      <c r="H72" s="70">
        <v>0</v>
      </c>
      <c r="I72" s="70">
        <f t="shared" si="24"/>
        <v>186000</v>
      </c>
      <c r="J72" s="70">
        <v>0</v>
      </c>
      <c r="K72" s="70">
        <v>0</v>
      </c>
      <c r="L72" s="70">
        <v>0</v>
      </c>
      <c r="M72" s="5">
        <f t="shared" si="25"/>
        <v>0</v>
      </c>
      <c r="N72" s="70">
        <v>0</v>
      </c>
      <c r="O72" s="5">
        <f t="shared" si="26"/>
        <v>0</v>
      </c>
      <c r="P72" s="5">
        <v>0</v>
      </c>
      <c r="Q72" s="5">
        <f t="shared" si="6"/>
        <v>0</v>
      </c>
      <c r="R72" s="5">
        <f t="shared" si="27"/>
        <v>186000</v>
      </c>
      <c r="S72" s="171">
        <v>150000</v>
      </c>
      <c r="T72" s="171">
        <v>186000</v>
      </c>
      <c r="U72" s="6" t="s">
        <v>364</v>
      </c>
      <c r="V72" s="226"/>
    </row>
    <row r="73" spans="1:560" s="17" customFormat="1" ht="58.5" customHeight="1">
      <c r="A73" s="255">
        <v>50.1</v>
      </c>
      <c r="B73" s="48" t="s">
        <v>381</v>
      </c>
      <c r="C73" s="116" t="s">
        <v>326</v>
      </c>
      <c r="D73" s="113" t="s">
        <v>218</v>
      </c>
      <c r="E73" s="68">
        <v>186000</v>
      </c>
      <c r="F73" s="68">
        <v>186000</v>
      </c>
      <c r="G73" s="68">
        <v>186000</v>
      </c>
      <c r="H73" s="70">
        <v>0</v>
      </c>
      <c r="I73" s="70">
        <f t="shared" si="24"/>
        <v>186000</v>
      </c>
      <c r="J73" s="70">
        <v>0</v>
      </c>
      <c r="K73" s="70">
        <v>0</v>
      </c>
      <c r="L73" s="70">
        <v>0</v>
      </c>
      <c r="M73" s="5">
        <f t="shared" si="25"/>
        <v>0</v>
      </c>
      <c r="N73" s="70">
        <v>0</v>
      </c>
      <c r="O73" s="5">
        <f t="shared" si="26"/>
        <v>0</v>
      </c>
      <c r="P73" s="5">
        <v>0</v>
      </c>
      <c r="Q73" s="5">
        <f t="shared" si="6"/>
        <v>0</v>
      </c>
      <c r="R73" s="5">
        <f t="shared" si="27"/>
        <v>186000</v>
      </c>
      <c r="S73" s="171">
        <v>150000</v>
      </c>
      <c r="T73" s="171">
        <v>186000</v>
      </c>
      <c r="U73" s="6" t="s">
        <v>364</v>
      </c>
      <c r="V73" s="226"/>
    </row>
    <row r="74" spans="1:560" s="17" customFormat="1" ht="58.5" customHeight="1">
      <c r="A74" s="255">
        <v>50.11</v>
      </c>
      <c r="B74" s="48" t="s">
        <v>577</v>
      </c>
      <c r="C74" s="116" t="s">
        <v>326</v>
      </c>
      <c r="D74" s="113" t="s">
        <v>217</v>
      </c>
      <c r="E74" s="68">
        <v>186000</v>
      </c>
      <c r="F74" s="68">
        <v>186000</v>
      </c>
      <c r="G74" s="68">
        <v>186000</v>
      </c>
      <c r="H74" s="70">
        <v>0</v>
      </c>
      <c r="I74" s="70">
        <f t="shared" ref="I74:I75" si="28">G74-H74</f>
        <v>186000</v>
      </c>
      <c r="J74" s="70">
        <v>0</v>
      </c>
      <c r="K74" s="70">
        <v>0</v>
      </c>
      <c r="L74" s="70">
        <v>0</v>
      </c>
      <c r="M74" s="5">
        <f t="shared" ref="M74:M75" si="29">SUM(J74:L74)</f>
        <v>0</v>
      </c>
      <c r="N74" s="70">
        <v>0</v>
      </c>
      <c r="O74" s="5">
        <f t="shared" ref="O74:O75" si="30">M74+N74</f>
        <v>0</v>
      </c>
      <c r="P74" s="5">
        <v>0</v>
      </c>
      <c r="Q74" s="5">
        <f t="shared" ref="Q74:Q75" si="31">H74+P74</f>
        <v>0</v>
      </c>
      <c r="R74" s="5">
        <f t="shared" ref="R74:R75" si="32">G74-Q74</f>
        <v>186000</v>
      </c>
      <c r="S74" s="171">
        <v>0</v>
      </c>
      <c r="T74" s="171">
        <v>186000</v>
      </c>
      <c r="U74" s="6" t="s">
        <v>364</v>
      </c>
      <c r="V74" s="226"/>
    </row>
    <row r="75" spans="1:560" s="17" customFormat="1" ht="58.5" customHeight="1">
      <c r="A75" s="255">
        <v>50.12</v>
      </c>
      <c r="B75" s="48" t="s">
        <v>638</v>
      </c>
      <c r="C75" s="116" t="s">
        <v>326</v>
      </c>
      <c r="D75" s="113" t="s">
        <v>231</v>
      </c>
      <c r="E75" s="68">
        <v>186000</v>
      </c>
      <c r="F75" s="68">
        <v>186000</v>
      </c>
      <c r="G75" s="68">
        <v>186000</v>
      </c>
      <c r="H75" s="70">
        <v>0</v>
      </c>
      <c r="I75" s="70">
        <f t="shared" si="28"/>
        <v>186000</v>
      </c>
      <c r="J75" s="70">
        <v>0</v>
      </c>
      <c r="K75" s="70">
        <v>0</v>
      </c>
      <c r="L75" s="70">
        <v>0</v>
      </c>
      <c r="M75" s="5">
        <f t="shared" si="29"/>
        <v>0</v>
      </c>
      <c r="N75" s="70">
        <v>0</v>
      </c>
      <c r="O75" s="5">
        <f t="shared" si="30"/>
        <v>0</v>
      </c>
      <c r="P75" s="5">
        <v>0</v>
      </c>
      <c r="Q75" s="5">
        <f t="shared" si="31"/>
        <v>0</v>
      </c>
      <c r="R75" s="5">
        <f t="shared" si="32"/>
        <v>186000</v>
      </c>
      <c r="S75" s="171">
        <v>150000</v>
      </c>
      <c r="T75" s="171">
        <v>186000</v>
      </c>
      <c r="U75" s="6" t="s">
        <v>364</v>
      </c>
      <c r="V75" s="226"/>
    </row>
    <row r="76" spans="1:560" s="136" customFormat="1" ht="52.5" customHeight="1">
      <c r="A76" s="15">
        <v>51</v>
      </c>
      <c r="B76" s="48" t="s">
        <v>281</v>
      </c>
      <c r="C76" s="118" t="s">
        <v>326</v>
      </c>
      <c r="D76" s="113" t="s">
        <v>280</v>
      </c>
      <c r="E76" s="68">
        <v>54902</v>
      </c>
      <c r="F76" s="69">
        <v>54901.279999999999</v>
      </c>
      <c r="G76" s="68">
        <v>54902</v>
      </c>
      <c r="H76" s="70">
        <v>0</v>
      </c>
      <c r="I76" s="70">
        <f t="shared" si="24"/>
        <v>54902</v>
      </c>
      <c r="J76" s="70">
        <v>0</v>
      </c>
      <c r="K76" s="70">
        <v>0</v>
      </c>
      <c r="L76" s="70">
        <v>0</v>
      </c>
      <c r="M76" s="5">
        <f t="shared" si="25"/>
        <v>0</v>
      </c>
      <c r="N76" s="70">
        <v>0</v>
      </c>
      <c r="O76" s="5">
        <f t="shared" si="26"/>
        <v>0</v>
      </c>
      <c r="P76" s="5">
        <v>0</v>
      </c>
      <c r="Q76" s="5">
        <f t="shared" si="6"/>
        <v>0</v>
      </c>
      <c r="R76" s="5">
        <f t="shared" si="27"/>
        <v>54902</v>
      </c>
      <c r="S76" s="171">
        <v>50000</v>
      </c>
      <c r="T76" s="171">
        <v>50000</v>
      </c>
      <c r="U76" s="6" t="s">
        <v>332</v>
      </c>
      <c r="V76" s="228"/>
    </row>
    <row r="77" spans="1:560" s="136" customFormat="1" ht="139.5" customHeight="1">
      <c r="A77" s="15">
        <v>52</v>
      </c>
      <c r="B77" s="48" t="s">
        <v>285</v>
      </c>
      <c r="C77" s="118"/>
      <c r="D77" s="113" t="s">
        <v>222</v>
      </c>
      <c r="E77" s="68">
        <v>16545</v>
      </c>
      <c r="F77" s="68">
        <v>0</v>
      </c>
      <c r="G77" s="68">
        <v>16545</v>
      </c>
      <c r="H77" s="68">
        <v>0</v>
      </c>
      <c r="I77" s="70">
        <f t="shared" si="24"/>
        <v>16545</v>
      </c>
      <c r="J77" s="68">
        <v>0</v>
      </c>
      <c r="K77" s="68">
        <v>0</v>
      </c>
      <c r="L77" s="68">
        <v>0</v>
      </c>
      <c r="M77" s="5">
        <f t="shared" si="25"/>
        <v>0</v>
      </c>
      <c r="N77" s="68">
        <v>0</v>
      </c>
      <c r="O77" s="5">
        <f t="shared" si="26"/>
        <v>0</v>
      </c>
      <c r="P77" s="5">
        <v>0</v>
      </c>
      <c r="Q77" s="5">
        <f t="shared" si="6"/>
        <v>0</v>
      </c>
      <c r="R77" s="5">
        <f t="shared" si="27"/>
        <v>16545</v>
      </c>
      <c r="S77" s="252">
        <v>16545</v>
      </c>
      <c r="T77" s="252">
        <v>16334.5</v>
      </c>
      <c r="U77" s="6" t="s">
        <v>581</v>
      </c>
      <c r="V77" s="228"/>
    </row>
    <row r="78" spans="1:560" s="17" customFormat="1" ht="60" customHeight="1">
      <c r="A78" s="15">
        <v>53</v>
      </c>
      <c r="B78" s="7" t="s">
        <v>53</v>
      </c>
      <c r="C78" s="116" t="s">
        <v>326</v>
      </c>
      <c r="D78" s="111" t="s">
        <v>222</v>
      </c>
      <c r="E78" s="3">
        <v>119131.51</v>
      </c>
      <c r="F78" s="4">
        <v>119131.51</v>
      </c>
      <c r="G78" s="3">
        <v>119131.51</v>
      </c>
      <c r="H78" s="3">
        <v>116963.02</v>
      </c>
      <c r="I78" s="70">
        <f t="shared" si="24"/>
        <v>2168.4899999999907</v>
      </c>
      <c r="J78" s="3">
        <v>0</v>
      </c>
      <c r="K78" s="3">
        <v>0</v>
      </c>
      <c r="L78" s="3">
        <v>0</v>
      </c>
      <c r="M78" s="5">
        <f t="shared" si="25"/>
        <v>0</v>
      </c>
      <c r="N78" s="3">
        <v>0</v>
      </c>
      <c r="O78" s="5">
        <f t="shared" si="26"/>
        <v>0</v>
      </c>
      <c r="P78" s="5">
        <v>0</v>
      </c>
      <c r="Q78" s="5">
        <f t="shared" si="6"/>
        <v>116963.02</v>
      </c>
      <c r="R78" s="5">
        <f t="shared" si="27"/>
        <v>2168.4899999999907</v>
      </c>
      <c r="S78" s="145">
        <v>2168.4899999999998</v>
      </c>
      <c r="T78" s="145">
        <v>2168.4899999999998</v>
      </c>
      <c r="U78" s="6" t="s">
        <v>248</v>
      </c>
      <c r="V78" s="228"/>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6"/>
      <c r="BO78" s="136"/>
      <c r="BP78" s="136"/>
      <c r="BQ78" s="136"/>
      <c r="BR78" s="136"/>
      <c r="BS78" s="136"/>
      <c r="BT78" s="136"/>
      <c r="BU78" s="136"/>
      <c r="BV78" s="136"/>
      <c r="BW78" s="136"/>
      <c r="BX78" s="136"/>
      <c r="BY78" s="136"/>
      <c r="BZ78" s="136"/>
      <c r="CA78" s="136"/>
      <c r="CB78" s="136"/>
      <c r="CC78" s="136"/>
      <c r="CD78" s="136"/>
      <c r="CE78" s="136"/>
      <c r="CF78" s="136"/>
      <c r="CG78" s="136"/>
      <c r="CH78" s="136"/>
      <c r="CI78" s="136"/>
      <c r="CJ78" s="136"/>
      <c r="CK78" s="136"/>
      <c r="CL78" s="136"/>
      <c r="CM78" s="136"/>
      <c r="CN78" s="136"/>
      <c r="CO78" s="136"/>
      <c r="CP78" s="136"/>
      <c r="CQ78" s="136"/>
      <c r="CR78" s="136"/>
      <c r="CS78" s="136"/>
      <c r="CT78" s="136"/>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136"/>
      <c r="GB78" s="136"/>
      <c r="GC78" s="136"/>
      <c r="GD78" s="136"/>
      <c r="GE78" s="136"/>
      <c r="GF78" s="136"/>
      <c r="GG78" s="136"/>
      <c r="GH78" s="136"/>
      <c r="GI78" s="136"/>
      <c r="GJ78" s="136"/>
      <c r="GK78" s="136"/>
      <c r="GL78" s="136"/>
      <c r="GM78" s="136"/>
      <c r="GN78" s="136"/>
      <c r="GO78" s="136"/>
      <c r="GP78" s="136"/>
      <c r="GQ78" s="136"/>
      <c r="GR78" s="136"/>
      <c r="GS78" s="136"/>
      <c r="GT78" s="136"/>
      <c r="GU78" s="136"/>
      <c r="GV78" s="136"/>
      <c r="GW78" s="136"/>
      <c r="GX78" s="136"/>
      <c r="GY78" s="136"/>
      <c r="GZ78" s="136"/>
      <c r="HA78" s="136"/>
      <c r="HB78" s="136"/>
      <c r="HC78" s="136"/>
      <c r="HD78" s="136"/>
      <c r="HE78" s="136"/>
      <c r="HF78" s="136"/>
      <c r="HG78" s="136"/>
      <c r="HH78" s="136"/>
      <c r="HI78" s="136"/>
      <c r="HJ78" s="136"/>
      <c r="HK78" s="136"/>
      <c r="HL78" s="136"/>
      <c r="HM78" s="136"/>
      <c r="HN78" s="136"/>
      <c r="HO78" s="136"/>
      <c r="HP78" s="136"/>
      <c r="HQ78" s="136"/>
      <c r="HR78" s="136"/>
      <c r="HS78" s="136"/>
      <c r="HT78" s="136"/>
      <c r="HU78" s="136"/>
      <c r="HV78" s="136"/>
      <c r="HW78" s="136"/>
      <c r="HX78" s="136"/>
      <c r="HY78" s="136"/>
      <c r="HZ78" s="136"/>
      <c r="IA78" s="136"/>
      <c r="IB78" s="136"/>
      <c r="IC78" s="136"/>
      <c r="ID78" s="136"/>
      <c r="IE78" s="136"/>
      <c r="IF78" s="136"/>
      <c r="IG78" s="136"/>
      <c r="IH78" s="136"/>
      <c r="II78" s="136"/>
      <c r="IJ78" s="136"/>
      <c r="IK78" s="136"/>
      <c r="IL78" s="136"/>
      <c r="IM78" s="136"/>
      <c r="IN78" s="136"/>
      <c r="IO78" s="136"/>
      <c r="IP78" s="136"/>
      <c r="IQ78" s="136"/>
      <c r="IR78" s="136"/>
      <c r="IS78" s="136"/>
      <c r="IT78" s="136"/>
      <c r="IU78" s="136"/>
      <c r="IV78" s="136"/>
      <c r="IW78" s="136"/>
      <c r="IX78" s="136"/>
      <c r="IY78" s="136"/>
      <c r="IZ78" s="136"/>
      <c r="JA78" s="136"/>
      <c r="JB78" s="136"/>
      <c r="JC78" s="136"/>
      <c r="JD78" s="136"/>
      <c r="JE78" s="136"/>
      <c r="JF78" s="136"/>
      <c r="JG78" s="136"/>
      <c r="JH78" s="136"/>
      <c r="JI78" s="136"/>
      <c r="JJ78" s="136"/>
      <c r="JK78" s="136"/>
      <c r="JL78" s="136"/>
      <c r="JM78" s="136"/>
      <c r="JN78" s="136"/>
      <c r="JO78" s="136"/>
      <c r="JP78" s="136"/>
      <c r="JQ78" s="136"/>
      <c r="JR78" s="136"/>
      <c r="JS78" s="136"/>
      <c r="JT78" s="136"/>
      <c r="JU78" s="136"/>
      <c r="JV78" s="136"/>
      <c r="JW78" s="136"/>
      <c r="JX78" s="136"/>
      <c r="JY78" s="136"/>
      <c r="JZ78" s="136"/>
      <c r="KA78" s="136"/>
      <c r="KB78" s="136"/>
      <c r="KC78" s="136"/>
      <c r="KD78" s="136"/>
      <c r="KE78" s="136"/>
      <c r="KF78" s="136"/>
      <c r="KG78" s="136"/>
      <c r="KH78" s="136"/>
      <c r="KI78" s="136"/>
      <c r="KJ78" s="136"/>
      <c r="KK78" s="136"/>
      <c r="KL78" s="136"/>
      <c r="KM78" s="136"/>
      <c r="KN78" s="136"/>
      <c r="KO78" s="136"/>
      <c r="KP78" s="136"/>
      <c r="KQ78" s="136"/>
      <c r="KR78" s="136"/>
      <c r="KS78" s="136"/>
      <c r="KT78" s="136"/>
      <c r="KU78" s="136"/>
      <c r="KV78" s="136"/>
      <c r="KW78" s="136"/>
      <c r="KX78" s="136"/>
      <c r="KY78" s="136"/>
      <c r="KZ78" s="136"/>
      <c r="LA78" s="136"/>
      <c r="LB78" s="136"/>
      <c r="LC78" s="136"/>
      <c r="LD78" s="136"/>
      <c r="LE78" s="136"/>
      <c r="LF78" s="136"/>
      <c r="LG78" s="136"/>
      <c r="LH78" s="136"/>
      <c r="LI78" s="136"/>
      <c r="LJ78" s="136"/>
      <c r="LK78" s="136"/>
      <c r="LL78" s="136"/>
      <c r="LM78" s="136"/>
      <c r="LN78" s="136"/>
      <c r="LO78" s="136"/>
      <c r="LP78" s="136"/>
      <c r="LQ78" s="136"/>
      <c r="LR78" s="136"/>
      <c r="LS78" s="136"/>
      <c r="LT78" s="136"/>
      <c r="LU78" s="136"/>
      <c r="LV78" s="136"/>
      <c r="LW78" s="136"/>
      <c r="LX78" s="136"/>
      <c r="LY78" s="136"/>
      <c r="LZ78" s="136"/>
      <c r="MA78" s="136"/>
      <c r="MB78" s="136"/>
      <c r="MC78" s="136"/>
      <c r="MD78" s="136"/>
      <c r="ME78" s="136"/>
      <c r="MF78" s="136"/>
      <c r="MG78" s="136"/>
      <c r="MH78" s="136"/>
      <c r="MI78" s="136"/>
      <c r="MJ78" s="136"/>
      <c r="MK78" s="136"/>
      <c r="ML78" s="136"/>
      <c r="MM78" s="136"/>
      <c r="MN78" s="136"/>
      <c r="MO78" s="136"/>
      <c r="MP78" s="136"/>
      <c r="MQ78" s="136"/>
      <c r="MR78" s="136"/>
      <c r="MS78" s="136"/>
      <c r="MT78" s="136"/>
      <c r="MU78" s="136"/>
      <c r="MV78" s="136"/>
      <c r="MW78" s="136"/>
      <c r="MX78" s="136"/>
      <c r="MY78" s="136"/>
      <c r="MZ78" s="136"/>
      <c r="NA78" s="136"/>
      <c r="NB78" s="136"/>
      <c r="NC78" s="136"/>
      <c r="ND78" s="136"/>
      <c r="NE78" s="136"/>
      <c r="NF78" s="136"/>
      <c r="NG78" s="136"/>
      <c r="NH78" s="136"/>
      <c r="NI78" s="136"/>
      <c r="NJ78" s="136"/>
      <c r="NK78" s="136"/>
      <c r="NL78" s="136"/>
      <c r="NM78" s="136"/>
      <c r="NN78" s="136"/>
      <c r="NO78" s="136"/>
      <c r="NP78" s="136"/>
      <c r="NQ78" s="136"/>
      <c r="NR78" s="136"/>
      <c r="NS78" s="136"/>
      <c r="NT78" s="136"/>
      <c r="NU78" s="136"/>
      <c r="NV78" s="136"/>
      <c r="NW78" s="136"/>
      <c r="NX78" s="136"/>
      <c r="NY78" s="136"/>
      <c r="NZ78" s="136"/>
      <c r="OA78" s="136"/>
      <c r="OB78" s="136"/>
      <c r="OC78" s="136"/>
      <c r="OD78" s="136"/>
      <c r="OE78" s="136"/>
      <c r="OF78" s="136"/>
      <c r="OG78" s="136"/>
      <c r="OH78" s="136"/>
      <c r="OI78" s="136"/>
      <c r="OJ78" s="136"/>
      <c r="OK78" s="136"/>
      <c r="OL78" s="136"/>
      <c r="OM78" s="136"/>
      <c r="ON78" s="136"/>
      <c r="OO78" s="136"/>
      <c r="OP78" s="136"/>
      <c r="OQ78" s="136"/>
      <c r="OR78" s="136"/>
      <c r="OS78" s="136"/>
      <c r="OT78" s="136"/>
      <c r="OU78" s="136"/>
      <c r="OV78" s="136"/>
      <c r="OW78" s="136"/>
      <c r="OX78" s="136"/>
      <c r="OY78" s="136"/>
      <c r="OZ78" s="136"/>
      <c r="PA78" s="136"/>
      <c r="PB78" s="136"/>
      <c r="PC78" s="136"/>
      <c r="PD78" s="136"/>
      <c r="PE78" s="136"/>
      <c r="PF78" s="136"/>
      <c r="PG78" s="136"/>
      <c r="PH78" s="136"/>
      <c r="PI78" s="136"/>
      <c r="PJ78" s="136"/>
      <c r="PK78" s="136"/>
      <c r="PL78" s="136"/>
      <c r="PM78" s="136"/>
      <c r="PN78" s="136"/>
      <c r="PO78" s="136"/>
      <c r="PP78" s="136"/>
      <c r="PQ78" s="136"/>
      <c r="PR78" s="136"/>
      <c r="PS78" s="136"/>
      <c r="PT78" s="136"/>
      <c r="PU78" s="136"/>
      <c r="PV78" s="136"/>
      <c r="PW78" s="136"/>
      <c r="PX78" s="136"/>
      <c r="PY78" s="136"/>
      <c r="PZ78" s="136"/>
      <c r="QA78" s="136"/>
      <c r="QB78" s="136"/>
      <c r="QC78" s="136"/>
      <c r="QD78" s="136"/>
      <c r="QE78" s="136"/>
      <c r="QF78" s="136"/>
      <c r="QG78" s="136"/>
      <c r="QH78" s="136"/>
      <c r="QI78" s="136"/>
      <c r="QJ78" s="138"/>
      <c r="QK78" s="136"/>
      <c r="QL78" s="136"/>
      <c r="QM78" s="136"/>
      <c r="QN78" s="136"/>
      <c r="QO78" s="136"/>
      <c r="QP78" s="136"/>
      <c r="QQ78" s="136"/>
      <c r="QR78" s="136"/>
      <c r="QS78" s="136"/>
      <c r="QT78" s="136"/>
      <c r="QU78" s="136"/>
      <c r="QV78" s="136"/>
      <c r="QW78" s="136"/>
      <c r="QX78" s="136"/>
      <c r="QY78" s="136"/>
      <c r="QZ78" s="136"/>
      <c r="RA78" s="136"/>
      <c r="RB78" s="136"/>
      <c r="RC78" s="136"/>
      <c r="RD78" s="136"/>
      <c r="RE78" s="136"/>
      <c r="RF78" s="136"/>
      <c r="RG78" s="136"/>
      <c r="RH78" s="136"/>
      <c r="RI78" s="136"/>
      <c r="RJ78" s="136"/>
      <c r="RK78" s="136"/>
      <c r="RL78" s="136"/>
      <c r="RM78" s="136"/>
      <c r="RN78" s="136"/>
      <c r="RO78" s="136"/>
      <c r="RP78" s="136"/>
      <c r="RQ78" s="136"/>
      <c r="RR78" s="136"/>
      <c r="RS78" s="136"/>
      <c r="RT78" s="136"/>
      <c r="RU78" s="136"/>
      <c r="RV78" s="136"/>
      <c r="RW78" s="136"/>
      <c r="RX78" s="136"/>
      <c r="RY78" s="136"/>
      <c r="RZ78" s="136"/>
      <c r="SA78" s="136"/>
      <c r="SB78" s="136"/>
      <c r="SC78" s="136"/>
      <c r="SD78" s="136"/>
      <c r="SE78" s="136"/>
      <c r="SF78" s="136"/>
      <c r="SG78" s="136"/>
      <c r="SH78" s="136"/>
      <c r="SI78" s="136"/>
      <c r="SJ78" s="136"/>
      <c r="SK78" s="136"/>
      <c r="SL78" s="136"/>
      <c r="SM78" s="136"/>
      <c r="SN78" s="136"/>
      <c r="SO78" s="136"/>
      <c r="SP78" s="136"/>
      <c r="SQ78" s="136"/>
      <c r="SR78" s="136"/>
      <c r="SS78" s="136"/>
      <c r="ST78" s="136"/>
      <c r="SU78" s="136"/>
      <c r="SV78" s="136"/>
      <c r="SW78" s="136"/>
      <c r="SX78" s="136"/>
      <c r="SY78" s="136"/>
      <c r="SZ78" s="136"/>
      <c r="TA78" s="136"/>
      <c r="TB78" s="136"/>
      <c r="TC78" s="136"/>
      <c r="TD78" s="136"/>
      <c r="TE78" s="136"/>
      <c r="TF78" s="136"/>
      <c r="TG78" s="136"/>
      <c r="TH78" s="136"/>
      <c r="TI78" s="136"/>
      <c r="TJ78" s="136"/>
      <c r="TK78" s="136"/>
      <c r="TL78" s="136"/>
      <c r="TM78" s="136"/>
      <c r="TN78" s="136"/>
      <c r="TO78" s="136"/>
      <c r="TP78" s="136"/>
      <c r="TQ78" s="136"/>
      <c r="TR78" s="136"/>
      <c r="TS78" s="136"/>
      <c r="TT78" s="136"/>
      <c r="TU78" s="136"/>
      <c r="TV78" s="136"/>
      <c r="TW78" s="136"/>
      <c r="TX78" s="136"/>
      <c r="TY78" s="136"/>
      <c r="TZ78" s="136"/>
      <c r="UA78" s="136"/>
      <c r="UB78" s="136"/>
      <c r="UC78" s="136"/>
      <c r="UD78" s="136"/>
      <c r="UE78" s="136"/>
      <c r="UF78" s="136"/>
      <c r="UG78" s="136"/>
      <c r="UH78" s="136"/>
      <c r="UI78" s="136"/>
      <c r="UJ78" s="136"/>
      <c r="UK78" s="136"/>
      <c r="UL78" s="136"/>
      <c r="UM78" s="136"/>
      <c r="UN78" s="136"/>
    </row>
    <row r="79" spans="1:560" s="17" customFormat="1" ht="72.75" customHeight="1">
      <c r="A79" s="15">
        <v>54</v>
      </c>
      <c r="B79" s="7" t="s">
        <v>54</v>
      </c>
      <c r="C79" s="116" t="s">
        <v>326</v>
      </c>
      <c r="D79" s="111" t="s">
        <v>229</v>
      </c>
      <c r="E79" s="3">
        <v>20000</v>
      </c>
      <c r="F79" s="4">
        <v>20000</v>
      </c>
      <c r="G79" s="3">
        <v>20000</v>
      </c>
      <c r="H79" s="5">
        <v>0</v>
      </c>
      <c r="I79" s="70">
        <f t="shared" si="24"/>
        <v>20000</v>
      </c>
      <c r="J79" s="5">
        <v>0</v>
      </c>
      <c r="K79" s="5">
        <v>0</v>
      </c>
      <c r="L79" s="5">
        <v>0</v>
      </c>
      <c r="M79" s="5">
        <f t="shared" si="25"/>
        <v>0</v>
      </c>
      <c r="N79" s="5">
        <v>0</v>
      </c>
      <c r="O79" s="5">
        <f t="shared" si="26"/>
        <v>0</v>
      </c>
      <c r="P79" s="5">
        <v>0</v>
      </c>
      <c r="Q79" s="5">
        <f t="shared" ref="Q79:Q109" si="33">H79+P79</f>
        <v>0</v>
      </c>
      <c r="R79" s="5">
        <f t="shared" si="27"/>
        <v>20000</v>
      </c>
      <c r="S79" s="145">
        <v>20000</v>
      </c>
      <c r="T79" s="145">
        <v>20000</v>
      </c>
      <c r="U79" s="6" t="s">
        <v>398</v>
      </c>
      <c r="V79" s="226"/>
    </row>
    <row r="80" spans="1:560" s="17" customFormat="1" ht="141" customHeight="1">
      <c r="A80" s="15">
        <v>55</v>
      </c>
      <c r="B80" s="7" t="s">
        <v>55</v>
      </c>
      <c r="C80" s="116" t="s">
        <v>326</v>
      </c>
      <c r="D80" s="111" t="s">
        <v>229</v>
      </c>
      <c r="E80" s="3">
        <v>100000</v>
      </c>
      <c r="F80" s="4">
        <v>73800</v>
      </c>
      <c r="G80" s="3">
        <v>100000</v>
      </c>
      <c r="H80" s="5">
        <v>34811.230000000003</v>
      </c>
      <c r="I80" s="70">
        <f t="shared" si="24"/>
        <v>65188.77</v>
      </c>
      <c r="J80" s="5">
        <v>0</v>
      </c>
      <c r="K80" s="5">
        <v>0</v>
      </c>
      <c r="L80" s="5">
        <v>0</v>
      </c>
      <c r="M80" s="5">
        <f t="shared" si="25"/>
        <v>0</v>
      </c>
      <c r="N80" s="5">
        <v>0</v>
      </c>
      <c r="O80" s="5">
        <f t="shared" si="26"/>
        <v>0</v>
      </c>
      <c r="P80" s="5">
        <v>0</v>
      </c>
      <c r="Q80" s="5">
        <f>H80+P80</f>
        <v>34811.230000000003</v>
      </c>
      <c r="R80" s="5">
        <f t="shared" si="27"/>
        <v>65188.77</v>
      </c>
      <c r="S80" s="145">
        <v>65000</v>
      </c>
      <c r="T80" s="145">
        <v>65000</v>
      </c>
      <c r="U80" s="6" t="s">
        <v>399</v>
      </c>
      <c r="V80" s="226"/>
    </row>
    <row r="81" spans="1:22" s="17" customFormat="1" ht="37.5" customHeight="1">
      <c r="A81" s="15">
        <v>56</v>
      </c>
      <c r="B81" s="7" t="s">
        <v>56</v>
      </c>
      <c r="C81" s="116" t="s">
        <v>326</v>
      </c>
      <c r="D81" s="111" t="s">
        <v>230</v>
      </c>
      <c r="E81" s="3">
        <v>170259</v>
      </c>
      <c r="F81" s="4">
        <v>170259</v>
      </c>
      <c r="G81" s="3">
        <v>170259</v>
      </c>
      <c r="H81" s="5">
        <v>101389.64000000001</v>
      </c>
      <c r="I81" s="70">
        <f t="shared" si="24"/>
        <v>68869.359999999986</v>
      </c>
      <c r="J81" s="5">
        <v>0</v>
      </c>
      <c r="K81" s="5">
        <v>0</v>
      </c>
      <c r="L81" s="5">
        <v>0</v>
      </c>
      <c r="M81" s="5">
        <f t="shared" si="25"/>
        <v>0</v>
      </c>
      <c r="N81" s="5">
        <v>0</v>
      </c>
      <c r="O81" s="5">
        <f t="shared" si="26"/>
        <v>0</v>
      </c>
      <c r="P81" s="5">
        <v>0</v>
      </c>
      <c r="Q81" s="5">
        <f t="shared" si="33"/>
        <v>101389.64000000001</v>
      </c>
      <c r="R81" s="5">
        <f t="shared" si="27"/>
        <v>68869.359999999986</v>
      </c>
      <c r="S81" s="145">
        <v>68000</v>
      </c>
      <c r="T81" s="145">
        <v>68000</v>
      </c>
      <c r="U81" s="6" t="s">
        <v>194</v>
      </c>
      <c r="V81" s="226"/>
    </row>
    <row r="82" spans="1:22" s="17" customFormat="1" ht="44.25" customHeight="1">
      <c r="A82" s="15">
        <v>57</v>
      </c>
      <c r="B82" s="7" t="s">
        <v>58</v>
      </c>
      <c r="C82" s="116" t="s">
        <v>326</v>
      </c>
      <c r="D82" s="111" t="s">
        <v>221</v>
      </c>
      <c r="E82" s="3">
        <v>14673</v>
      </c>
      <c r="F82" s="4">
        <v>14673</v>
      </c>
      <c r="G82" s="3">
        <v>14673</v>
      </c>
      <c r="H82" s="5">
        <v>0</v>
      </c>
      <c r="I82" s="70">
        <f t="shared" si="24"/>
        <v>14673</v>
      </c>
      <c r="J82" s="5">
        <v>0</v>
      </c>
      <c r="K82" s="5">
        <v>0</v>
      </c>
      <c r="L82" s="5">
        <v>0</v>
      </c>
      <c r="M82" s="5">
        <f t="shared" si="25"/>
        <v>0</v>
      </c>
      <c r="N82" s="5">
        <v>0</v>
      </c>
      <c r="O82" s="5">
        <f t="shared" si="26"/>
        <v>0</v>
      </c>
      <c r="P82" s="5">
        <v>0</v>
      </c>
      <c r="Q82" s="5">
        <f t="shared" si="33"/>
        <v>0</v>
      </c>
      <c r="R82" s="5">
        <f t="shared" si="27"/>
        <v>14673</v>
      </c>
      <c r="S82" s="144">
        <v>14673</v>
      </c>
      <c r="T82" s="144">
        <v>14673</v>
      </c>
      <c r="U82" s="6" t="s">
        <v>398</v>
      </c>
      <c r="V82" s="226"/>
    </row>
    <row r="83" spans="1:22" s="17" customFormat="1" ht="37.5" customHeight="1">
      <c r="A83" s="15">
        <v>58</v>
      </c>
      <c r="B83" s="7" t="s">
        <v>59</v>
      </c>
      <c r="C83" s="116" t="s">
        <v>326</v>
      </c>
      <c r="D83" s="111" t="s">
        <v>221</v>
      </c>
      <c r="E83" s="3">
        <v>8715</v>
      </c>
      <c r="F83" s="4">
        <v>8715</v>
      </c>
      <c r="G83" s="3">
        <v>8715</v>
      </c>
      <c r="H83" s="5">
        <v>0</v>
      </c>
      <c r="I83" s="70">
        <f t="shared" si="24"/>
        <v>8715</v>
      </c>
      <c r="J83" s="5">
        <v>0</v>
      </c>
      <c r="K83" s="5">
        <v>0</v>
      </c>
      <c r="L83" s="5">
        <v>0</v>
      </c>
      <c r="M83" s="5">
        <f t="shared" si="25"/>
        <v>0</v>
      </c>
      <c r="N83" s="5">
        <v>0</v>
      </c>
      <c r="O83" s="5">
        <f t="shared" si="26"/>
        <v>0</v>
      </c>
      <c r="P83" s="5">
        <v>0</v>
      </c>
      <c r="Q83" s="5">
        <f t="shared" si="33"/>
        <v>0</v>
      </c>
      <c r="R83" s="5">
        <f t="shared" si="27"/>
        <v>8715</v>
      </c>
      <c r="S83" s="144">
        <v>8715</v>
      </c>
      <c r="T83" s="144">
        <v>8715</v>
      </c>
      <c r="U83" s="6" t="s">
        <v>398</v>
      </c>
      <c r="V83" s="226"/>
    </row>
    <row r="84" spans="1:22" s="17" customFormat="1" ht="37.5" customHeight="1">
      <c r="A84" s="15">
        <v>59</v>
      </c>
      <c r="B84" s="7" t="s">
        <v>60</v>
      </c>
      <c r="C84" s="116" t="s">
        <v>326</v>
      </c>
      <c r="D84" s="111" t="s">
        <v>221</v>
      </c>
      <c r="E84" s="3">
        <v>14550</v>
      </c>
      <c r="F84" s="4">
        <v>14550</v>
      </c>
      <c r="G84" s="3">
        <v>14550</v>
      </c>
      <c r="H84" s="5">
        <v>0</v>
      </c>
      <c r="I84" s="70">
        <f t="shared" si="24"/>
        <v>14550</v>
      </c>
      <c r="J84" s="5">
        <v>0</v>
      </c>
      <c r="K84" s="5">
        <v>0</v>
      </c>
      <c r="L84" s="5">
        <v>0</v>
      </c>
      <c r="M84" s="5">
        <f>SUM(J84:L84)</f>
        <v>0</v>
      </c>
      <c r="N84" s="5">
        <v>0</v>
      </c>
      <c r="O84" s="5">
        <f t="shared" si="26"/>
        <v>0</v>
      </c>
      <c r="P84" s="5">
        <v>0</v>
      </c>
      <c r="Q84" s="5">
        <f t="shared" si="33"/>
        <v>0</v>
      </c>
      <c r="R84" s="5">
        <f t="shared" si="27"/>
        <v>14550</v>
      </c>
      <c r="S84" s="144">
        <v>14550</v>
      </c>
      <c r="T84" s="144">
        <v>14550</v>
      </c>
      <c r="U84" s="6" t="s">
        <v>398</v>
      </c>
      <c r="V84" s="226"/>
    </row>
    <row r="85" spans="1:22" s="17" customFormat="1" ht="39" customHeight="1">
      <c r="A85" s="15">
        <v>60</v>
      </c>
      <c r="B85" s="7" t="s">
        <v>61</v>
      </c>
      <c r="C85" s="116" t="s">
        <v>326</v>
      </c>
      <c r="D85" s="111" t="s">
        <v>221</v>
      </c>
      <c r="E85" s="3">
        <v>14500</v>
      </c>
      <c r="F85" s="4">
        <v>14500</v>
      </c>
      <c r="G85" s="3">
        <v>14500</v>
      </c>
      <c r="H85" s="5">
        <v>0</v>
      </c>
      <c r="I85" s="70">
        <f t="shared" si="24"/>
        <v>14500</v>
      </c>
      <c r="J85" s="5">
        <v>0</v>
      </c>
      <c r="K85" s="5">
        <v>0</v>
      </c>
      <c r="L85" s="5">
        <v>0</v>
      </c>
      <c r="M85" s="5">
        <f t="shared" si="25"/>
        <v>0</v>
      </c>
      <c r="N85" s="5">
        <v>0</v>
      </c>
      <c r="O85" s="5">
        <f t="shared" si="26"/>
        <v>0</v>
      </c>
      <c r="P85" s="5">
        <v>0</v>
      </c>
      <c r="Q85" s="5">
        <f t="shared" si="33"/>
        <v>0</v>
      </c>
      <c r="R85" s="5">
        <f t="shared" si="27"/>
        <v>14500</v>
      </c>
      <c r="S85" s="144">
        <v>14500</v>
      </c>
      <c r="T85" s="144">
        <v>14500</v>
      </c>
      <c r="U85" s="6" t="s">
        <v>398</v>
      </c>
      <c r="V85" s="226"/>
    </row>
    <row r="86" spans="1:22" s="17" customFormat="1" ht="39" customHeight="1">
      <c r="A86" s="15">
        <v>61</v>
      </c>
      <c r="B86" s="7" t="s">
        <v>62</v>
      </c>
      <c r="C86" s="116" t="s">
        <v>326</v>
      </c>
      <c r="D86" s="111" t="s">
        <v>221</v>
      </c>
      <c r="E86" s="3">
        <v>14550</v>
      </c>
      <c r="F86" s="4">
        <v>14550</v>
      </c>
      <c r="G86" s="3">
        <v>14550</v>
      </c>
      <c r="H86" s="5">
        <v>0</v>
      </c>
      <c r="I86" s="70">
        <f t="shared" si="24"/>
        <v>14550</v>
      </c>
      <c r="J86" s="5">
        <v>0</v>
      </c>
      <c r="K86" s="5">
        <v>0</v>
      </c>
      <c r="L86" s="5">
        <v>0</v>
      </c>
      <c r="M86" s="5">
        <f t="shared" si="25"/>
        <v>0</v>
      </c>
      <c r="N86" s="5">
        <v>0</v>
      </c>
      <c r="O86" s="5">
        <f t="shared" si="26"/>
        <v>0</v>
      </c>
      <c r="P86" s="5">
        <v>0</v>
      </c>
      <c r="Q86" s="5">
        <f t="shared" si="33"/>
        <v>0</v>
      </c>
      <c r="R86" s="5">
        <f t="shared" si="27"/>
        <v>14550</v>
      </c>
      <c r="S86" s="144">
        <v>14550</v>
      </c>
      <c r="T86" s="144">
        <v>14550</v>
      </c>
      <c r="U86" s="6" t="s">
        <v>398</v>
      </c>
      <c r="V86" s="226"/>
    </row>
    <row r="87" spans="1:22" s="130" customFormat="1" ht="66" customHeight="1">
      <c r="A87" s="16">
        <v>62</v>
      </c>
      <c r="B87" s="8" t="s">
        <v>64</v>
      </c>
      <c r="C87" s="117" t="s">
        <v>326</v>
      </c>
      <c r="D87" s="112" t="s">
        <v>222</v>
      </c>
      <c r="E87" s="9">
        <f>SUM(E88:E88)</f>
        <v>221546.83</v>
      </c>
      <c r="F87" s="9">
        <v>221546.83</v>
      </c>
      <c r="G87" s="9">
        <v>221546.83</v>
      </c>
      <c r="H87" s="9">
        <f>SUM(H88:H88)</f>
        <v>211506.69</v>
      </c>
      <c r="I87" s="9">
        <f>SUM(I88:I88)</f>
        <v>10040.139999999985</v>
      </c>
      <c r="J87" s="9">
        <v>0</v>
      </c>
      <c r="K87" s="9">
        <v>0</v>
      </c>
      <c r="L87" s="9">
        <v>0</v>
      </c>
      <c r="M87" s="11">
        <f t="shared" si="25"/>
        <v>0</v>
      </c>
      <c r="N87" s="9">
        <v>0</v>
      </c>
      <c r="O87" s="11">
        <f t="shared" si="26"/>
        <v>0</v>
      </c>
      <c r="P87" s="11">
        <v>0</v>
      </c>
      <c r="Q87" s="11">
        <f t="shared" si="33"/>
        <v>211506.69</v>
      </c>
      <c r="R87" s="11">
        <f t="shared" si="27"/>
        <v>10040.139999999985</v>
      </c>
      <c r="S87" s="9">
        <v>2000</v>
      </c>
      <c r="T87" s="9">
        <f>SUM(T88:T88)</f>
        <v>2000</v>
      </c>
      <c r="U87" s="12" t="s">
        <v>50</v>
      </c>
      <c r="V87" s="227"/>
    </row>
    <row r="88" spans="1:22" s="17" customFormat="1" ht="80.25" customHeight="1">
      <c r="A88" s="15">
        <v>62.1</v>
      </c>
      <c r="B88" s="7" t="s">
        <v>65</v>
      </c>
      <c r="C88" s="116" t="s">
        <v>326</v>
      </c>
      <c r="D88" s="111" t="s">
        <v>220</v>
      </c>
      <c r="E88" s="3">
        <v>221546.83</v>
      </c>
      <c r="F88" s="4">
        <v>221546.83</v>
      </c>
      <c r="G88" s="3">
        <v>221546.83</v>
      </c>
      <c r="H88" s="5">
        <v>211506.69</v>
      </c>
      <c r="I88" s="5">
        <f>G88-H88</f>
        <v>10040.139999999985</v>
      </c>
      <c r="J88" s="5">
        <v>0</v>
      </c>
      <c r="K88" s="5">
        <v>0</v>
      </c>
      <c r="L88" s="5">
        <v>0</v>
      </c>
      <c r="M88" s="5">
        <f t="shared" si="25"/>
        <v>0</v>
      </c>
      <c r="N88" s="5">
        <v>0</v>
      </c>
      <c r="O88" s="5">
        <f t="shared" si="26"/>
        <v>0</v>
      </c>
      <c r="P88" s="5">
        <v>0</v>
      </c>
      <c r="Q88" s="5">
        <f t="shared" si="33"/>
        <v>211506.69</v>
      </c>
      <c r="R88" s="5">
        <f t="shared" si="27"/>
        <v>10040.139999999985</v>
      </c>
      <c r="S88" s="145">
        <v>2000</v>
      </c>
      <c r="T88" s="145">
        <v>2000</v>
      </c>
      <c r="U88" s="6" t="s">
        <v>400</v>
      </c>
      <c r="V88" s="226"/>
    </row>
    <row r="89" spans="1:22" s="17" customFormat="1" ht="52.5" customHeight="1">
      <c r="A89" s="15">
        <v>63</v>
      </c>
      <c r="B89" s="7" t="s">
        <v>335</v>
      </c>
      <c r="C89" s="116" t="s">
        <v>239</v>
      </c>
      <c r="D89" s="111" t="s">
        <v>221</v>
      </c>
      <c r="E89" s="3">
        <v>250000</v>
      </c>
      <c r="F89" s="4">
        <v>250000</v>
      </c>
      <c r="G89" s="3">
        <v>250000</v>
      </c>
      <c r="H89" s="5">
        <v>217145.12</v>
      </c>
      <c r="I89" s="5">
        <f t="shared" ref="I89:I108" si="34">G89-H89</f>
        <v>32854.880000000005</v>
      </c>
      <c r="J89" s="5">
        <v>0</v>
      </c>
      <c r="K89" s="5">
        <v>32665.599999999999</v>
      </c>
      <c r="L89" s="5">
        <v>0</v>
      </c>
      <c r="M89" s="5">
        <f t="shared" si="25"/>
        <v>32665.599999999999</v>
      </c>
      <c r="N89" s="5">
        <v>0</v>
      </c>
      <c r="O89" s="5">
        <f t="shared" si="26"/>
        <v>32665.599999999999</v>
      </c>
      <c r="P89" s="5">
        <v>0</v>
      </c>
      <c r="Q89" s="5">
        <f t="shared" si="33"/>
        <v>217145.12</v>
      </c>
      <c r="R89" s="5">
        <f t="shared" si="27"/>
        <v>32854.880000000005</v>
      </c>
      <c r="S89" s="145">
        <v>32665.599999999999</v>
      </c>
      <c r="T89" s="145">
        <v>32665.599999999999</v>
      </c>
      <c r="U89" s="6" t="s">
        <v>307</v>
      </c>
      <c r="V89" s="226">
        <v>32665.599999999999</v>
      </c>
    </row>
    <row r="90" spans="1:22" s="17" customFormat="1" ht="42">
      <c r="A90" s="15">
        <v>64</v>
      </c>
      <c r="B90" s="48" t="s">
        <v>250</v>
      </c>
      <c r="C90" s="118" t="s">
        <v>326</v>
      </c>
      <c r="D90" s="113" t="s">
        <v>221</v>
      </c>
      <c r="E90" s="68">
        <v>14600</v>
      </c>
      <c r="F90" s="69">
        <v>14600</v>
      </c>
      <c r="G90" s="68">
        <v>14600</v>
      </c>
      <c r="H90" s="70">
        <v>10220</v>
      </c>
      <c r="I90" s="5">
        <f t="shared" si="34"/>
        <v>4380</v>
      </c>
      <c r="J90" s="70">
        <v>0</v>
      </c>
      <c r="K90" s="70">
        <v>0</v>
      </c>
      <c r="L90" s="70">
        <v>0</v>
      </c>
      <c r="M90" s="5">
        <f t="shared" si="25"/>
        <v>0</v>
      </c>
      <c r="N90" s="70">
        <v>0</v>
      </c>
      <c r="O90" s="5">
        <f t="shared" si="26"/>
        <v>0</v>
      </c>
      <c r="P90" s="5">
        <v>0</v>
      </c>
      <c r="Q90" s="5">
        <f t="shared" si="33"/>
        <v>10220</v>
      </c>
      <c r="R90" s="5">
        <f t="shared" si="27"/>
        <v>4380</v>
      </c>
      <c r="S90" s="171">
        <v>4380</v>
      </c>
      <c r="T90" s="171">
        <v>4380</v>
      </c>
      <c r="U90" s="6" t="s">
        <v>512</v>
      </c>
      <c r="V90" s="226"/>
    </row>
    <row r="91" spans="1:22" s="17" customFormat="1" ht="77.25" customHeight="1">
      <c r="A91" s="15">
        <v>65</v>
      </c>
      <c r="B91" s="7" t="s">
        <v>240</v>
      </c>
      <c r="C91" s="116" t="s">
        <v>272</v>
      </c>
      <c r="D91" s="111" t="s">
        <v>222</v>
      </c>
      <c r="E91" s="3">
        <v>100000</v>
      </c>
      <c r="F91" s="4">
        <v>96873.76</v>
      </c>
      <c r="G91" s="3">
        <v>100000</v>
      </c>
      <c r="H91" s="5">
        <v>0</v>
      </c>
      <c r="I91" s="5">
        <f t="shared" si="34"/>
        <v>100000</v>
      </c>
      <c r="J91" s="5">
        <v>0</v>
      </c>
      <c r="K91" s="5">
        <v>0</v>
      </c>
      <c r="L91" s="5">
        <v>0</v>
      </c>
      <c r="M91" s="5">
        <f t="shared" si="25"/>
        <v>0</v>
      </c>
      <c r="N91" s="5">
        <v>0</v>
      </c>
      <c r="O91" s="5">
        <f t="shared" si="26"/>
        <v>0</v>
      </c>
      <c r="P91" s="5">
        <v>0</v>
      </c>
      <c r="Q91" s="5">
        <f t="shared" si="33"/>
        <v>0</v>
      </c>
      <c r="R91" s="5">
        <f t="shared" si="27"/>
        <v>100000</v>
      </c>
      <c r="S91" s="144">
        <v>100000</v>
      </c>
      <c r="T91" s="144">
        <v>100000</v>
      </c>
      <c r="U91" s="6" t="s">
        <v>634</v>
      </c>
      <c r="V91" s="226"/>
    </row>
    <row r="92" spans="1:22" s="17" customFormat="1" ht="63" customHeight="1">
      <c r="A92" s="15">
        <v>66</v>
      </c>
      <c r="B92" s="7" t="s">
        <v>241</v>
      </c>
      <c r="C92" s="116" t="s">
        <v>326</v>
      </c>
      <c r="D92" s="113" t="s">
        <v>221</v>
      </c>
      <c r="E92" s="3">
        <v>10000</v>
      </c>
      <c r="F92" s="4">
        <v>0</v>
      </c>
      <c r="G92" s="3">
        <v>10000</v>
      </c>
      <c r="H92" s="5">
        <v>0</v>
      </c>
      <c r="I92" s="5">
        <f t="shared" si="34"/>
        <v>10000</v>
      </c>
      <c r="J92" s="5">
        <v>0</v>
      </c>
      <c r="K92" s="5">
        <v>0</v>
      </c>
      <c r="L92" s="5">
        <v>0</v>
      </c>
      <c r="M92" s="5">
        <f t="shared" si="25"/>
        <v>0</v>
      </c>
      <c r="N92" s="5">
        <v>0</v>
      </c>
      <c r="O92" s="5">
        <f t="shared" si="26"/>
        <v>0</v>
      </c>
      <c r="P92" s="5">
        <v>0</v>
      </c>
      <c r="Q92" s="5">
        <f t="shared" si="33"/>
        <v>0</v>
      </c>
      <c r="R92" s="5">
        <f t="shared" si="27"/>
        <v>10000</v>
      </c>
      <c r="S92" s="144">
        <v>10000</v>
      </c>
      <c r="T92" s="144">
        <v>10000</v>
      </c>
      <c r="U92" s="6" t="s">
        <v>179</v>
      </c>
      <c r="V92" s="226"/>
    </row>
    <row r="93" spans="1:22" s="17" customFormat="1" ht="77.25" customHeight="1">
      <c r="A93" s="15">
        <v>67</v>
      </c>
      <c r="B93" s="7" t="s">
        <v>245</v>
      </c>
      <c r="C93" s="116" t="s">
        <v>326</v>
      </c>
      <c r="D93" s="111" t="s">
        <v>230</v>
      </c>
      <c r="E93" s="3">
        <v>200000</v>
      </c>
      <c r="F93" s="4">
        <v>0</v>
      </c>
      <c r="G93" s="3">
        <v>200000</v>
      </c>
      <c r="H93" s="5">
        <v>0</v>
      </c>
      <c r="I93" s="5">
        <f t="shared" si="34"/>
        <v>200000</v>
      </c>
      <c r="J93" s="5">
        <v>0</v>
      </c>
      <c r="K93" s="5">
        <v>0</v>
      </c>
      <c r="L93" s="5">
        <v>0</v>
      </c>
      <c r="M93" s="5">
        <f t="shared" si="25"/>
        <v>0</v>
      </c>
      <c r="N93" s="5">
        <v>0</v>
      </c>
      <c r="O93" s="5">
        <f t="shared" si="26"/>
        <v>0</v>
      </c>
      <c r="P93" s="5">
        <v>0</v>
      </c>
      <c r="Q93" s="5">
        <f t="shared" si="33"/>
        <v>0</v>
      </c>
      <c r="R93" s="5">
        <f t="shared" si="27"/>
        <v>200000</v>
      </c>
      <c r="S93" s="145">
        <v>1000</v>
      </c>
      <c r="T93" s="145">
        <v>1000</v>
      </c>
      <c r="U93" s="6" t="s">
        <v>635</v>
      </c>
      <c r="V93" s="226"/>
    </row>
    <row r="94" spans="1:22" s="17" customFormat="1" ht="111.75" customHeight="1">
      <c r="A94" s="15">
        <v>68</v>
      </c>
      <c r="B94" s="7" t="s">
        <v>255</v>
      </c>
      <c r="C94" s="116"/>
      <c r="D94" s="111" t="s">
        <v>222</v>
      </c>
      <c r="E94" s="3">
        <v>78098</v>
      </c>
      <c r="F94" s="4">
        <v>78098</v>
      </c>
      <c r="G94" s="3">
        <v>78098</v>
      </c>
      <c r="H94" s="5">
        <v>0</v>
      </c>
      <c r="I94" s="5">
        <f t="shared" si="34"/>
        <v>78098</v>
      </c>
      <c r="J94" s="5">
        <v>0</v>
      </c>
      <c r="K94" s="5">
        <v>0</v>
      </c>
      <c r="L94" s="5">
        <v>0</v>
      </c>
      <c r="M94" s="5">
        <f t="shared" si="25"/>
        <v>0</v>
      </c>
      <c r="N94" s="5">
        <v>0</v>
      </c>
      <c r="O94" s="5">
        <f t="shared" si="26"/>
        <v>0</v>
      </c>
      <c r="P94" s="5">
        <v>0</v>
      </c>
      <c r="Q94" s="5">
        <f t="shared" si="33"/>
        <v>0</v>
      </c>
      <c r="R94" s="5">
        <f t="shared" si="27"/>
        <v>78098</v>
      </c>
      <c r="S94" s="144">
        <v>1000</v>
      </c>
      <c r="T94" s="144">
        <v>1000</v>
      </c>
      <c r="U94" s="6" t="s">
        <v>267</v>
      </c>
      <c r="V94" s="226"/>
    </row>
    <row r="95" spans="1:22" s="17" customFormat="1" ht="57" customHeight="1">
      <c r="A95" s="15">
        <v>69</v>
      </c>
      <c r="B95" s="7" t="s">
        <v>265</v>
      </c>
      <c r="C95" s="116" t="s">
        <v>544</v>
      </c>
      <c r="D95" s="111" t="s">
        <v>225</v>
      </c>
      <c r="E95" s="3">
        <v>250000</v>
      </c>
      <c r="F95" s="4">
        <v>0</v>
      </c>
      <c r="G95" s="3">
        <v>250000</v>
      </c>
      <c r="H95" s="5">
        <v>0</v>
      </c>
      <c r="I95" s="5">
        <f t="shared" si="34"/>
        <v>250000</v>
      </c>
      <c r="J95" s="5">
        <v>0</v>
      </c>
      <c r="K95" s="5">
        <v>0</v>
      </c>
      <c r="L95" s="5">
        <v>0</v>
      </c>
      <c r="M95" s="5">
        <f t="shared" si="25"/>
        <v>0</v>
      </c>
      <c r="N95" s="5">
        <v>0</v>
      </c>
      <c r="O95" s="5">
        <f t="shared" si="26"/>
        <v>0</v>
      </c>
      <c r="P95" s="5">
        <v>0</v>
      </c>
      <c r="Q95" s="5">
        <f t="shared" si="33"/>
        <v>0</v>
      </c>
      <c r="R95" s="5">
        <f t="shared" si="27"/>
        <v>250000</v>
      </c>
      <c r="S95" s="144">
        <v>250000</v>
      </c>
      <c r="T95" s="144">
        <v>250000</v>
      </c>
      <c r="U95" s="6"/>
      <c r="V95" s="226"/>
    </row>
    <row r="96" spans="1:22" s="17" customFormat="1" ht="53.25" customHeight="1">
      <c r="A96" s="15">
        <v>70</v>
      </c>
      <c r="B96" s="7" t="s">
        <v>252</v>
      </c>
      <c r="C96" s="116" t="s">
        <v>327</v>
      </c>
      <c r="D96" s="111" t="s">
        <v>222</v>
      </c>
      <c r="E96" s="3">
        <v>150000</v>
      </c>
      <c r="F96" s="4">
        <v>150000</v>
      </c>
      <c r="G96" s="3">
        <v>150000</v>
      </c>
      <c r="H96" s="5">
        <v>0</v>
      </c>
      <c r="I96" s="5">
        <f t="shared" si="34"/>
        <v>150000</v>
      </c>
      <c r="J96" s="5">
        <v>0</v>
      </c>
      <c r="K96" s="5">
        <v>0</v>
      </c>
      <c r="L96" s="5">
        <v>0</v>
      </c>
      <c r="M96" s="5">
        <f t="shared" si="25"/>
        <v>0</v>
      </c>
      <c r="N96" s="5">
        <v>150000</v>
      </c>
      <c r="O96" s="5">
        <f t="shared" si="26"/>
        <v>150000</v>
      </c>
      <c r="P96" s="5">
        <v>98757.58</v>
      </c>
      <c r="Q96" s="5">
        <f t="shared" si="33"/>
        <v>98757.58</v>
      </c>
      <c r="R96" s="5">
        <f t="shared" si="27"/>
        <v>51242.42</v>
      </c>
      <c r="S96" s="144">
        <v>51242.42</v>
      </c>
      <c r="T96" s="144">
        <v>51242.42</v>
      </c>
      <c r="U96" s="6"/>
      <c r="V96" s="226"/>
    </row>
    <row r="97" spans="1:22" s="17" customFormat="1" ht="51.75" customHeight="1">
      <c r="A97" s="15">
        <v>71</v>
      </c>
      <c r="B97" s="7" t="s">
        <v>253</v>
      </c>
      <c r="C97" s="116" t="s">
        <v>469</v>
      </c>
      <c r="D97" s="111" t="s">
        <v>222</v>
      </c>
      <c r="E97" s="3">
        <v>200000</v>
      </c>
      <c r="F97" s="4">
        <v>200000</v>
      </c>
      <c r="G97" s="3">
        <v>200000</v>
      </c>
      <c r="H97" s="5">
        <v>0</v>
      </c>
      <c r="I97" s="5">
        <f t="shared" si="34"/>
        <v>200000</v>
      </c>
      <c r="J97" s="5">
        <v>0</v>
      </c>
      <c r="K97" s="5">
        <v>0</v>
      </c>
      <c r="L97" s="5">
        <v>0</v>
      </c>
      <c r="M97" s="5">
        <f t="shared" si="25"/>
        <v>0</v>
      </c>
      <c r="N97" s="5">
        <v>200000</v>
      </c>
      <c r="O97" s="5">
        <f t="shared" si="26"/>
        <v>200000</v>
      </c>
      <c r="P97" s="5">
        <v>164964.10999999999</v>
      </c>
      <c r="Q97" s="5">
        <f t="shared" si="33"/>
        <v>164964.10999999999</v>
      </c>
      <c r="R97" s="5">
        <f t="shared" si="27"/>
        <v>35035.890000000014</v>
      </c>
      <c r="S97" s="144">
        <v>35035.89</v>
      </c>
      <c r="T97" s="144">
        <v>35035.89</v>
      </c>
      <c r="U97" s="6"/>
      <c r="V97" s="226"/>
    </row>
    <row r="98" spans="1:22" s="17" customFormat="1" ht="54.75" customHeight="1">
      <c r="A98" s="15">
        <v>72</v>
      </c>
      <c r="B98" s="7" t="s">
        <v>254</v>
      </c>
      <c r="C98" s="116" t="s">
        <v>469</v>
      </c>
      <c r="D98" s="111" t="s">
        <v>222</v>
      </c>
      <c r="E98" s="3">
        <v>150000</v>
      </c>
      <c r="F98" s="4">
        <v>150000</v>
      </c>
      <c r="G98" s="3">
        <v>150000</v>
      </c>
      <c r="H98" s="5">
        <v>0</v>
      </c>
      <c r="I98" s="5">
        <f t="shared" si="34"/>
        <v>150000</v>
      </c>
      <c r="J98" s="5">
        <v>0</v>
      </c>
      <c r="K98" s="5">
        <v>0</v>
      </c>
      <c r="L98" s="5">
        <v>0</v>
      </c>
      <c r="M98" s="5">
        <f t="shared" si="25"/>
        <v>0</v>
      </c>
      <c r="N98" s="5">
        <v>150000</v>
      </c>
      <c r="O98" s="5">
        <f t="shared" si="26"/>
        <v>150000</v>
      </c>
      <c r="P98" s="5">
        <v>91806.57</v>
      </c>
      <c r="Q98" s="5">
        <f t="shared" si="33"/>
        <v>91806.57</v>
      </c>
      <c r="R98" s="5">
        <f t="shared" si="27"/>
        <v>58193.429999999993</v>
      </c>
      <c r="S98" s="144">
        <v>58193.43</v>
      </c>
      <c r="T98" s="144">
        <v>58193.43</v>
      </c>
      <c r="U98" s="6"/>
      <c r="V98" s="226"/>
    </row>
    <row r="99" spans="1:22" s="17" customFormat="1" ht="139.5" customHeight="1">
      <c r="A99" s="15">
        <v>73</v>
      </c>
      <c r="B99" s="7" t="s">
        <v>298</v>
      </c>
      <c r="C99" s="116" t="s">
        <v>328</v>
      </c>
      <c r="D99" s="111" t="s">
        <v>224</v>
      </c>
      <c r="E99" s="68">
        <v>38752</v>
      </c>
      <c r="F99" s="69">
        <v>38752</v>
      </c>
      <c r="G99" s="68">
        <v>38752</v>
      </c>
      <c r="H99" s="70">
        <v>0</v>
      </c>
      <c r="I99" s="5">
        <f t="shared" si="34"/>
        <v>38752</v>
      </c>
      <c r="J99" s="70">
        <v>0</v>
      </c>
      <c r="K99" s="70">
        <v>0</v>
      </c>
      <c r="L99" s="70">
        <v>0</v>
      </c>
      <c r="M99" s="5">
        <f t="shared" si="25"/>
        <v>0</v>
      </c>
      <c r="N99" s="70">
        <v>0</v>
      </c>
      <c r="O99" s="5">
        <f t="shared" si="26"/>
        <v>0</v>
      </c>
      <c r="P99" s="5">
        <v>0</v>
      </c>
      <c r="Q99" s="5">
        <f t="shared" si="33"/>
        <v>0</v>
      </c>
      <c r="R99" s="5">
        <f t="shared" si="27"/>
        <v>38752</v>
      </c>
      <c r="S99" s="172">
        <v>38752</v>
      </c>
      <c r="T99" s="172">
        <v>38752</v>
      </c>
      <c r="U99" s="6" t="s">
        <v>401</v>
      </c>
      <c r="V99" s="226"/>
    </row>
    <row r="100" spans="1:22" s="17" customFormat="1" ht="39.75" customHeight="1">
      <c r="A100" s="15">
        <v>74</v>
      </c>
      <c r="B100" s="48" t="s">
        <v>296</v>
      </c>
      <c r="C100" s="118" t="s">
        <v>331</v>
      </c>
      <c r="D100" s="113" t="s">
        <v>222</v>
      </c>
      <c r="E100" s="68">
        <v>61000</v>
      </c>
      <c r="F100" s="69">
        <v>0</v>
      </c>
      <c r="G100" s="68">
        <v>61000</v>
      </c>
      <c r="H100" s="70">
        <v>0</v>
      </c>
      <c r="I100" s="5">
        <f t="shared" si="34"/>
        <v>61000</v>
      </c>
      <c r="J100" s="70">
        <v>0</v>
      </c>
      <c r="K100" s="70">
        <v>0</v>
      </c>
      <c r="L100" s="70">
        <v>0</v>
      </c>
      <c r="M100" s="5">
        <f t="shared" si="25"/>
        <v>0</v>
      </c>
      <c r="N100" s="70">
        <v>0</v>
      </c>
      <c r="O100" s="5">
        <f t="shared" si="26"/>
        <v>0</v>
      </c>
      <c r="P100" s="5">
        <v>0</v>
      </c>
      <c r="Q100" s="5">
        <f t="shared" si="33"/>
        <v>0</v>
      </c>
      <c r="R100" s="5">
        <f t="shared" si="27"/>
        <v>61000</v>
      </c>
      <c r="S100" s="172">
        <v>50000</v>
      </c>
      <c r="T100" s="172">
        <v>61000</v>
      </c>
      <c r="U100" s="6" t="s">
        <v>402</v>
      </c>
      <c r="V100" s="226"/>
    </row>
    <row r="101" spans="1:22" s="17" customFormat="1" ht="50.25" customHeight="1">
      <c r="A101" s="15">
        <v>75</v>
      </c>
      <c r="B101" s="48" t="s">
        <v>618</v>
      </c>
      <c r="C101" s="118" t="s">
        <v>326</v>
      </c>
      <c r="D101" s="111" t="s">
        <v>234</v>
      </c>
      <c r="E101" s="68">
        <v>25600</v>
      </c>
      <c r="F101" s="69">
        <v>0</v>
      </c>
      <c r="G101" s="68">
        <v>25600</v>
      </c>
      <c r="H101" s="69">
        <v>0</v>
      </c>
      <c r="I101" s="5">
        <f t="shared" si="34"/>
        <v>25600</v>
      </c>
      <c r="J101" s="69">
        <v>0</v>
      </c>
      <c r="K101" s="69">
        <v>0</v>
      </c>
      <c r="L101" s="69">
        <v>0</v>
      </c>
      <c r="M101" s="5">
        <f t="shared" si="25"/>
        <v>0</v>
      </c>
      <c r="N101" s="69">
        <v>0</v>
      </c>
      <c r="O101" s="5">
        <f t="shared" si="26"/>
        <v>0</v>
      </c>
      <c r="P101" s="5">
        <v>0</v>
      </c>
      <c r="Q101" s="5">
        <f t="shared" si="33"/>
        <v>0</v>
      </c>
      <c r="R101" s="5">
        <f t="shared" si="27"/>
        <v>25600</v>
      </c>
      <c r="S101" s="5">
        <v>25600</v>
      </c>
      <c r="T101" s="144">
        <v>25600</v>
      </c>
      <c r="U101" s="6" t="s">
        <v>636</v>
      </c>
      <c r="V101" s="226"/>
    </row>
    <row r="102" spans="1:22" s="17" customFormat="1" ht="57.75" customHeight="1">
      <c r="A102" s="15">
        <v>76</v>
      </c>
      <c r="B102" s="7" t="s">
        <v>321</v>
      </c>
      <c r="C102" s="116" t="s">
        <v>326</v>
      </c>
      <c r="D102" s="111" t="s">
        <v>234</v>
      </c>
      <c r="E102" s="3">
        <v>20162.61</v>
      </c>
      <c r="F102" s="4">
        <v>0</v>
      </c>
      <c r="G102" s="3">
        <v>20162.61</v>
      </c>
      <c r="H102" s="69">
        <v>0</v>
      </c>
      <c r="I102" s="5">
        <f t="shared" si="34"/>
        <v>20162.61</v>
      </c>
      <c r="J102" s="69">
        <v>0</v>
      </c>
      <c r="K102" s="69">
        <v>0</v>
      </c>
      <c r="L102" s="69">
        <v>0</v>
      </c>
      <c r="M102" s="5">
        <f t="shared" si="25"/>
        <v>0</v>
      </c>
      <c r="N102" s="69">
        <v>0</v>
      </c>
      <c r="O102" s="5">
        <f t="shared" si="26"/>
        <v>0</v>
      </c>
      <c r="P102" s="5">
        <v>0</v>
      </c>
      <c r="Q102" s="5">
        <f t="shared" si="33"/>
        <v>0</v>
      </c>
      <c r="R102" s="5">
        <f t="shared" si="27"/>
        <v>20162.61</v>
      </c>
      <c r="S102" s="5">
        <v>20000</v>
      </c>
      <c r="T102" s="144">
        <v>20162.61</v>
      </c>
      <c r="U102" s="6" t="s">
        <v>558</v>
      </c>
      <c r="V102" s="226"/>
    </row>
    <row r="103" spans="1:22" s="17" customFormat="1" ht="33.75" customHeight="1">
      <c r="A103" s="15">
        <v>77</v>
      </c>
      <c r="B103" s="48" t="s">
        <v>322</v>
      </c>
      <c r="C103" s="118" t="s">
        <v>326</v>
      </c>
      <c r="D103" s="111" t="s">
        <v>223</v>
      </c>
      <c r="E103" s="68">
        <v>16000</v>
      </c>
      <c r="F103" s="69">
        <v>0</v>
      </c>
      <c r="G103" s="68">
        <v>16000</v>
      </c>
      <c r="H103" s="69">
        <v>0</v>
      </c>
      <c r="I103" s="5">
        <f t="shared" si="34"/>
        <v>16000</v>
      </c>
      <c r="J103" s="69">
        <v>0</v>
      </c>
      <c r="K103" s="69">
        <v>0</v>
      </c>
      <c r="L103" s="69">
        <v>0</v>
      </c>
      <c r="M103" s="5">
        <f t="shared" si="25"/>
        <v>0</v>
      </c>
      <c r="N103" s="69">
        <v>0</v>
      </c>
      <c r="O103" s="5">
        <f t="shared" si="26"/>
        <v>0</v>
      </c>
      <c r="P103" s="5">
        <v>0</v>
      </c>
      <c r="Q103" s="5">
        <f t="shared" si="33"/>
        <v>0</v>
      </c>
      <c r="R103" s="5">
        <f t="shared" si="27"/>
        <v>16000</v>
      </c>
      <c r="S103" s="5">
        <v>16000</v>
      </c>
      <c r="T103" s="144">
        <v>16000</v>
      </c>
      <c r="U103" s="6" t="s">
        <v>365</v>
      </c>
      <c r="V103" s="226"/>
    </row>
    <row r="104" spans="1:22" s="17" customFormat="1" ht="59.25" customHeight="1">
      <c r="A104" s="15">
        <v>78</v>
      </c>
      <c r="B104" s="48" t="s">
        <v>334</v>
      </c>
      <c r="C104" s="118" t="s">
        <v>549</v>
      </c>
      <c r="D104" s="113" t="s">
        <v>280</v>
      </c>
      <c r="E104" s="68">
        <v>70000</v>
      </c>
      <c r="F104" s="69">
        <v>70000</v>
      </c>
      <c r="G104" s="68">
        <v>70000</v>
      </c>
      <c r="H104" s="70">
        <v>0</v>
      </c>
      <c r="I104" s="5">
        <f t="shared" si="34"/>
        <v>70000</v>
      </c>
      <c r="J104" s="70">
        <v>0</v>
      </c>
      <c r="K104" s="70">
        <v>0</v>
      </c>
      <c r="L104" s="70">
        <v>0</v>
      </c>
      <c r="M104" s="5">
        <f t="shared" si="25"/>
        <v>0</v>
      </c>
      <c r="N104" s="70">
        <v>0</v>
      </c>
      <c r="O104" s="5">
        <f t="shared" si="26"/>
        <v>0</v>
      </c>
      <c r="P104" s="5">
        <v>0</v>
      </c>
      <c r="Q104" s="5">
        <f t="shared" si="33"/>
        <v>0</v>
      </c>
      <c r="R104" s="5">
        <f t="shared" si="27"/>
        <v>70000</v>
      </c>
      <c r="S104" s="5">
        <v>70000</v>
      </c>
      <c r="T104" s="144">
        <v>70000</v>
      </c>
      <c r="U104" s="6" t="s">
        <v>447</v>
      </c>
      <c r="V104" s="226"/>
    </row>
    <row r="105" spans="1:22" s="17" customFormat="1" ht="48" customHeight="1">
      <c r="A105" s="15">
        <v>79</v>
      </c>
      <c r="B105" s="48" t="s">
        <v>448</v>
      </c>
      <c r="C105" s="116" t="s">
        <v>472</v>
      </c>
      <c r="D105" s="113" t="s">
        <v>222</v>
      </c>
      <c r="E105" s="68">
        <v>120000</v>
      </c>
      <c r="F105" s="69">
        <v>50000</v>
      </c>
      <c r="G105" s="68">
        <v>120000</v>
      </c>
      <c r="H105" s="70">
        <v>0</v>
      </c>
      <c r="I105" s="70">
        <f t="shared" si="34"/>
        <v>120000</v>
      </c>
      <c r="J105" s="70">
        <v>0</v>
      </c>
      <c r="K105" s="70">
        <v>0</v>
      </c>
      <c r="L105" s="70">
        <v>0</v>
      </c>
      <c r="M105" s="5">
        <f t="shared" si="25"/>
        <v>0</v>
      </c>
      <c r="N105" s="5">
        <v>100000</v>
      </c>
      <c r="O105" s="5">
        <f t="shared" si="26"/>
        <v>100000</v>
      </c>
      <c r="P105" s="5">
        <v>0</v>
      </c>
      <c r="Q105" s="5">
        <f t="shared" si="33"/>
        <v>0</v>
      </c>
      <c r="R105" s="5">
        <f t="shared" si="27"/>
        <v>120000</v>
      </c>
      <c r="S105" s="5">
        <v>220000</v>
      </c>
      <c r="T105" s="144">
        <v>114000</v>
      </c>
      <c r="U105" s="6" t="s">
        <v>366</v>
      </c>
      <c r="V105" s="226"/>
    </row>
    <row r="106" spans="1:22" s="17" customFormat="1" ht="138.75" customHeight="1">
      <c r="A106" s="15">
        <v>80</v>
      </c>
      <c r="B106" s="48" t="s">
        <v>367</v>
      </c>
      <c r="C106" s="118"/>
      <c r="D106" s="113" t="s">
        <v>222</v>
      </c>
      <c r="E106" s="68">
        <v>24600</v>
      </c>
      <c r="F106" s="69">
        <v>24600</v>
      </c>
      <c r="G106" s="68">
        <v>24600</v>
      </c>
      <c r="H106" s="70">
        <v>0</v>
      </c>
      <c r="I106" s="70">
        <f t="shared" si="34"/>
        <v>24600</v>
      </c>
      <c r="J106" s="70">
        <v>0</v>
      </c>
      <c r="K106" s="70">
        <v>0</v>
      </c>
      <c r="L106" s="70">
        <v>0</v>
      </c>
      <c r="M106" s="5">
        <f>SUM(J106:L106)</f>
        <v>0</v>
      </c>
      <c r="N106" s="70">
        <v>0</v>
      </c>
      <c r="O106" s="5">
        <f t="shared" si="26"/>
        <v>0</v>
      </c>
      <c r="P106" s="5">
        <v>0</v>
      </c>
      <c r="Q106" s="5">
        <f t="shared" si="33"/>
        <v>0</v>
      </c>
      <c r="R106" s="5">
        <f t="shared" si="27"/>
        <v>24600</v>
      </c>
      <c r="S106" s="5">
        <v>24600</v>
      </c>
      <c r="T106" s="144">
        <v>24600</v>
      </c>
      <c r="U106" s="6"/>
      <c r="V106" s="226"/>
    </row>
    <row r="107" spans="1:22" s="17" customFormat="1" ht="86.25" customHeight="1">
      <c r="A107" s="15">
        <v>81</v>
      </c>
      <c r="B107" s="48" t="s">
        <v>368</v>
      </c>
      <c r="C107" s="118"/>
      <c r="D107" s="113" t="s">
        <v>222</v>
      </c>
      <c r="E107" s="68">
        <v>24600</v>
      </c>
      <c r="F107" s="69">
        <v>24600</v>
      </c>
      <c r="G107" s="68">
        <v>24600</v>
      </c>
      <c r="H107" s="70">
        <v>0</v>
      </c>
      <c r="I107" s="70">
        <f t="shared" si="34"/>
        <v>24600</v>
      </c>
      <c r="J107" s="70">
        <v>0</v>
      </c>
      <c r="K107" s="70">
        <v>0</v>
      </c>
      <c r="L107" s="70">
        <v>0</v>
      </c>
      <c r="M107" s="5">
        <f t="shared" si="25"/>
        <v>0</v>
      </c>
      <c r="N107" s="70">
        <v>0</v>
      </c>
      <c r="O107" s="5">
        <f t="shared" si="26"/>
        <v>0</v>
      </c>
      <c r="P107" s="5">
        <v>0</v>
      </c>
      <c r="Q107" s="5">
        <f t="shared" si="33"/>
        <v>0</v>
      </c>
      <c r="R107" s="5">
        <f t="shared" si="27"/>
        <v>24600</v>
      </c>
      <c r="S107" s="5">
        <v>24600</v>
      </c>
      <c r="T107" s="144">
        <v>24600</v>
      </c>
      <c r="U107" s="6"/>
      <c r="V107" s="226"/>
    </row>
    <row r="108" spans="1:22" s="17" customFormat="1" ht="60.75" customHeight="1">
      <c r="A108" s="15">
        <v>82</v>
      </c>
      <c r="B108" s="48" t="s">
        <v>369</v>
      </c>
      <c r="C108" s="118" t="s">
        <v>470</v>
      </c>
      <c r="D108" s="113" t="s">
        <v>223</v>
      </c>
      <c r="E108" s="68">
        <v>36000</v>
      </c>
      <c r="F108" s="69">
        <v>0</v>
      </c>
      <c r="G108" s="68">
        <v>36000</v>
      </c>
      <c r="H108" s="70">
        <v>0</v>
      </c>
      <c r="I108" s="70">
        <f t="shared" si="34"/>
        <v>36000</v>
      </c>
      <c r="J108" s="70">
        <v>0</v>
      </c>
      <c r="K108" s="70">
        <v>0</v>
      </c>
      <c r="L108" s="70">
        <v>0</v>
      </c>
      <c r="M108" s="5">
        <f t="shared" si="25"/>
        <v>0</v>
      </c>
      <c r="N108" s="70">
        <v>0</v>
      </c>
      <c r="O108" s="5">
        <f t="shared" si="26"/>
        <v>0</v>
      </c>
      <c r="P108" s="5">
        <v>0</v>
      </c>
      <c r="Q108" s="5">
        <f t="shared" si="33"/>
        <v>0</v>
      </c>
      <c r="R108" s="5">
        <f t="shared" si="27"/>
        <v>36000</v>
      </c>
      <c r="S108" s="5">
        <v>36000</v>
      </c>
      <c r="T108" s="144">
        <v>36000</v>
      </c>
      <c r="U108" s="6"/>
      <c r="V108" s="226"/>
    </row>
    <row r="109" spans="1:22" s="17" customFormat="1" ht="75" customHeight="1">
      <c r="A109" s="15">
        <v>83</v>
      </c>
      <c r="B109" s="48" t="s">
        <v>370</v>
      </c>
      <c r="C109" s="118" t="s">
        <v>544</v>
      </c>
      <c r="D109" s="113" t="s">
        <v>225</v>
      </c>
      <c r="E109" s="68">
        <v>38000</v>
      </c>
      <c r="F109" s="69">
        <v>19000</v>
      </c>
      <c r="G109" s="68">
        <v>19000</v>
      </c>
      <c r="H109" s="70">
        <v>0</v>
      </c>
      <c r="I109" s="70">
        <f t="shared" ref="I109:I112" si="35">G109-H109</f>
        <v>19000</v>
      </c>
      <c r="J109" s="70">
        <v>0</v>
      </c>
      <c r="K109" s="70">
        <v>0</v>
      </c>
      <c r="L109" s="70">
        <v>0</v>
      </c>
      <c r="M109" s="5">
        <f t="shared" ref="M109:M112" si="36">SUM(J109:L109)</f>
        <v>0</v>
      </c>
      <c r="N109" s="70">
        <v>0</v>
      </c>
      <c r="O109" s="5">
        <f t="shared" ref="O109:O110" si="37">M109+N109</f>
        <v>0</v>
      </c>
      <c r="P109" s="5">
        <v>0</v>
      </c>
      <c r="Q109" s="5">
        <f t="shared" si="33"/>
        <v>0</v>
      </c>
      <c r="R109" s="5">
        <f t="shared" ref="R109:R112" si="38">G109-Q109</f>
        <v>19000</v>
      </c>
      <c r="S109" s="5">
        <v>19000</v>
      </c>
      <c r="T109" s="144">
        <v>19000</v>
      </c>
      <c r="U109" s="6" t="s">
        <v>554</v>
      </c>
      <c r="V109" s="226"/>
    </row>
    <row r="110" spans="1:22" s="17" customFormat="1" ht="86.25" customHeight="1">
      <c r="A110" s="15">
        <v>84</v>
      </c>
      <c r="B110" s="48" t="s">
        <v>473</v>
      </c>
      <c r="C110" s="118" t="s">
        <v>544</v>
      </c>
      <c r="D110" s="113" t="s">
        <v>225</v>
      </c>
      <c r="E110" s="68">
        <v>50000</v>
      </c>
      <c r="F110" s="69">
        <v>25000</v>
      </c>
      <c r="G110" s="68">
        <v>25000</v>
      </c>
      <c r="H110" s="70">
        <v>0</v>
      </c>
      <c r="I110" s="5">
        <f t="shared" si="35"/>
        <v>25000</v>
      </c>
      <c r="J110" s="70">
        <v>0</v>
      </c>
      <c r="K110" s="70">
        <v>0</v>
      </c>
      <c r="L110" s="70">
        <v>0</v>
      </c>
      <c r="M110" s="5">
        <f t="shared" si="36"/>
        <v>0</v>
      </c>
      <c r="N110" s="70">
        <v>0</v>
      </c>
      <c r="O110" s="5">
        <f t="shared" si="37"/>
        <v>0</v>
      </c>
      <c r="P110" s="5">
        <v>0</v>
      </c>
      <c r="Q110" s="5">
        <f t="shared" ref="Q110:Q112" si="39">H110+P110</f>
        <v>0</v>
      </c>
      <c r="R110" s="5">
        <f t="shared" si="38"/>
        <v>25000</v>
      </c>
      <c r="S110" s="171">
        <v>25000</v>
      </c>
      <c r="T110" s="171">
        <v>25000</v>
      </c>
      <c r="U110" s="6" t="s">
        <v>453</v>
      </c>
      <c r="V110" s="226"/>
    </row>
    <row r="111" spans="1:22" s="17" customFormat="1" ht="42.75" customHeight="1">
      <c r="A111" s="15">
        <v>85</v>
      </c>
      <c r="B111" s="7" t="s">
        <v>412</v>
      </c>
      <c r="C111" s="116" t="s">
        <v>247</v>
      </c>
      <c r="D111" s="111" t="s">
        <v>222</v>
      </c>
      <c r="E111" s="3">
        <v>490000</v>
      </c>
      <c r="F111" s="3">
        <v>490000</v>
      </c>
      <c r="G111" s="3">
        <v>490000</v>
      </c>
      <c r="H111" s="5">
        <v>0</v>
      </c>
      <c r="I111" s="5">
        <f t="shared" si="35"/>
        <v>490000</v>
      </c>
      <c r="J111" s="5">
        <v>0</v>
      </c>
      <c r="K111" s="5">
        <v>0</v>
      </c>
      <c r="L111" s="5">
        <v>0</v>
      </c>
      <c r="M111" s="5">
        <f t="shared" si="36"/>
        <v>0</v>
      </c>
      <c r="N111" s="5">
        <v>0</v>
      </c>
      <c r="O111" s="5">
        <f>M111+N111</f>
        <v>0</v>
      </c>
      <c r="P111" s="5">
        <v>0</v>
      </c>
      <c r="Q111" s="5">
        <f t="shared" si="39"/>
        <v>0</v>
      </c>
      <c r="R111" s="5">
        <f t="shared" si="38"/>
        <v>490000</v>
      </c>
      <c r="S111" s="5">
        <v>450000</v>
      </c>
      <c r="T111" s="5">
        <v>490000</v>
      </c>
      <c r="U111" s="6" t="s">
        <v>179</v>
      </c>
      <c r="V111" s="226"/>
    </row>
    <row r="112" spans="1:22" s="17" customFormat="1" ht="42.75" customHeight="1">
      <c r="A112" s="15">
        <v>86</v>
      </c>
      <c r="B112" s="7" t="s">
        <v>413</v>
      </c>
      <c r="C112" s="116" t="s">
        <v>469</v>
      </c>
      <c r="D112" s="111" t="s">
        <v>222</v>
      </c>
      <c r="E112" s="3">
        <v>315000</v>
      </c>
      <c r="F112" s="3">
        <v>315000</v>
      </c>
      <c r="G112" s="3">
        <v>315000</v>
      </c>
      <c r="H112" s="5">
        <v>0</v>
      </c>
      <c r="I112" s="5">
        <f t="shared" si="35"/>
        <v>315000</v>
      </c>
      <c r="J112" s="5">
        <v>0</v>
      </c>
      <c r="K112" s="5">
        <v>0</v>
      </c>
      <c r="L112" s="5">
        <v>0</v>
      </c>
      <c r="M112" s="5">
        <f t="shared" si="36"/>
        <v>0</v>
      </c>
      <c r="N112" s="5">
        <v>0</v>
      </c>
      <c r="O112" s="5">
        <f t="shared" ref="O112" si="40">M112+N112</f>
        <v>0</v>
      </c>
      <c r="P112" s="5">
        <v>0</v>
      </c>
      <c r="Q112" s="5">
        <f t="shared" si="39"/>
        <v>0</v>
      </c>
      <c r="R112" s="5">
        <f t="shared" si="38"/>
        <v>315000</v>
      </c>
      <c r="S112" s="5">
        <v>280000</v>
      </c>
      <c r="T112" s="5">
        <v>315000</v>
      </c>
      <c r="U112" s="6" t="s">
        <v>179</v>
      </c>
      <c r="V112" s="226"/>
    </row>
    <row r="113" spans="1:22" s="17" customFormat="1" ht="42.75" customHeight="1">
      <c r="A113" s="15">
        <v>87</v>
      </c>
      <c r="B113" s="7" t="s">
        <v>414</v>
      </c>
      <c r="C113" s="116" t="s">
        <v>469</v>
      </c>
      <c r="D113" s="111" t="s">
        <v>222</v>
      </c>
      <c r="E113" s="3">
        <v>320000</v>
      </c>
      <c r="F113" s="3">
        <v>320000</v>
      </c>
      <c r="G113" s="3">
        <v>320000</v>
      </c>
      <c r="H113" s="5">
        <v>0</v>
      </c>
      <c r="I113" s="5">
        <f t="shared" ref="I113:I114" si="41">G113-H113</f>
        <v>320000</v>
      </c>
      <c r="J113" s="5">
        <v>0</v>
      </c>
      <c r="K113" s="5">
        <v>0</v>
      </c>
      <c r="L113" s="5">
        <v>0</v>
      </c>
      <c r="M113" s="5">
        <f t="shared" ref="M113:M114" si="42">SUM(J113:L113)</f>
        <v>0</v>
      </c>
      <c r="N113" s="5">
        <v>0</v>
      </c>
      <c r="O113" s="5">
        <f t="shared" ref="O113:O114" si="43">M113+N113</f>
        <v>0</v>
      </c>
      <c r="P113" s="5">
        <v>0</v>
      </c>
      <c r="Q113" s="5">
        <f t="shared" ref="Q113:Q114" si="44">H113+P113</f>
        <v>0</v>
      </c>
      <c r="R113" s="5">
        <f t="shared" ref="R113:R114" si="45">G113-Q113</f>
        <v>320000</v>
      </c>
      <c r="S113" s="5">
        <v>280000</v>
      </c>
      <c r="T113" s="5">
        <v>320000</v>
      </c>
      <c r="U113" s="6" t="s">
        <v>179</v>
      </c>
      <c r="V113" s="226"/>
    </row>
    <row r="114" spans="1:22" s="17" customFormat="1" ht="42.75" customHeight="1">
      <c r="A114" s="15">
        <v>88</v>
      </c>
      <c r="B114" s="48" t="s">
        <v>415</v>
      </c>
      <c r="C114" s="116" t="s">
        <v>548</v>
      </c>
      <c r="D114" s="113" t="s">
        <v>222</v>
      </c>
      <c r="E114" s="68">
        <v>50000</v>
      </c>
      <c r="F114" s="68">
        <v>50000</v>
      </c>
      <c r="G114" s="68">
        <v>50000</v>
      </c>
      <c r="H114" s="70">
        <v>0</v>
      </c>
      <c r="I114" s="70">
        <f t="shared" si="41"/>
        <v>50000</v>
      </c>
      <c r="J114" s="70">
        <v>0</v>
      </c>
      <c r="K114" s="70">
        <v>0</v>
      </c>
      <c r="L114" s="70">
        <v>0</v>
      </c>
      <c r="M114" s="5">
        <f t="shared" si="42"/>
        <v>0</v>
      </c>
      <c r="N114" s="5">
        <v>0</v>
      </c>
      <c r="O114" s="5">
        <f t="shared" si="43"/>
        <v>0</v>
      </c>
      <c r="P114" s="5">
        <v>0</v>
      </c>
      <c r="Q114" s="5">
        <f t="shared" si="44"/>
        <v>0</v>
      </c>
      <c r="R114" s="5">
        <f t="shared" si="45"/>
        <v>50000</v>
      </c>
      <c r="S114" s="5">
        <v>50000</v>
      </c>
      <c r="T114" s="5">
        <v>50000</v>
      </c>
      <c r="U114" s="6" t="s">
        <v>179</v>
      </c>
      <c r="V114" s="226"/>
    </row>
    <row r="115" spans="1:22" s="17" customFormat="1" ht="52.5">
      <c r="A115" s="15">
        <v>89</v>
      </c>
      <c r="B115" s="48" t="s">
        <v>416</v>
      </c>
      <c r="C115" s="116" t="s">
        <v>545</v>
      </c>
      <c r="D115" s="113" t="s">
        <v>222</v>
      </c>
      <c r="E115" s="69">
        <v>205000</v>
      </c>
      <c r="F115" s="69">
        <v>205000</v>
      </c>
      <c r="G115" s="68">
        <v>205000</v>
      </c>
      <c r="H115" s="70">
        <v>0</v>
      </c>
      <c r="I115" s="70">
        <f>G115-H115</f>
        <v>205000</v>
      </c>
      <c r="J115" s="70">
        <v>0</v>
      </c>
      <c r="K115" s="70">
        <v>0</v>
      </c>
      <c r="L115" s="70">
        <v>0</v>
      </c>
      <c r="M115" s="5">
        <f t="shared" ref="M115:M120" si="46">SUM(J115:L115)</f>
        <v>0</v>
      </c>
      <c r="N115" s="5">
        <v>0</v>
      </c>
      <c r="O115" s="5">
        <f>M115+N115</f>
        <v>0</v>
      </c>
      <c r="P115" s="5">
        <v>0</v>
      </c>
      <c r="Q115" s="5">
        <f>H115+P115</f>
        <v>0</v>
      </c>
      <c r="R115" s="5">
        <f>G115-Q115</f>
        <v>205000</v>
      </c>
      <c r="S115" s="5">
        <v>200000</v>
      </c>
      <c r="T115" s="144">
        <v>205000</v>
      </c>
      <c r="U115" s="6" t="s">
        <v>179</v>
      </c>
      <c r="V115" s="226"/>
    </row>
    <row r="116" spans="1:22" s="17" customFormat="1" ht="60.75" customHeight="1">
      <c r="A116" s="15">
        <v>90</v>
      </c>
      <c r="B116" s="48" t="s">
        <v>417</v>
      </c>
      <c r="C116" s="116" t="s">
        <v>272</v>
      </c>
      <c r="D116" s="113" t="s">
        <v>222</v>
      </c>
      <c r="E116" s="68">
        <v>100000</v>
      </c>
      <c r="F116" s="69">
        <v>0</v>
      </c>
      <c r="G116" s="68">
        <v>100000</v>
      </c>
      <c r="H116" s="70">
        <v>0</v>
      </c>
      <c r="I116" s="70">
        <f t="shared" ref="I116" si="47">G116-H116</f>
        <v>100000</v>
      </c>
      <c r="J116" s="70">
        <v>0</v>
      </c>
      <c r="K116" s="70">
        <v>0</v>
      </c>
      <c r="L116" s="70">
        <v>0</v>
      </c>
      <c r="M116" s="5">
        <f t="shared" si="46"/>
        <v>0</v>
      </c>
      <c r="N116" s="5">
        <v>0</v>
      </c>
      <c r="O116" s="5">
        <f t="shared" ref="O116" si="48">M116+N116</f>
        <v>0</v>
      </c>
      <c r="P116" s="5">
        <v>0</v>
      </c>
      <c r="Q116" s="5">
        <f t="shared" ref="Q116" si="49">H116+P116</f>
        <v>0</v>
      </c>
      <c r="R116" s="5">
        <f t="shared" ref="R116" si="50">G116-Q116</f>
        <v>100000</v>
      </c>
      <c r="S116" s="5">
        <v>100000</v>
      </c>
      <c r="T116" s="144">
        <v>100000</v>
      </c>
      <c r="U116" s="6" t="s">
        <v>179</v>
      </c>
      <c r="V116" s="226"/>
    </row>
    <row r="117" spans="1:22" s="17" customFormat="1" ht="49.5" customHeight="1">
      <c r="A117" s="15">
        <v>91</v>
      </c>
      <c r="B117" s="48" t="s">
        <v>418</v>
      </c>
      <c r="C117" s="116" t="s">
        <v>419</v>
      </c>
      <c r="D117" s="113" t="s">
        <v>283</v>
      </c>
      <c r="E117" s="68">
        <v>20000</v>
      </c>
      <c r="F117" s="69">
        <v>20000</v>
      </c>
      <c r="G117" s="68">
        <v>20000</v>
      </c>
      <c r="H117" s="70">
        <v>0</v>
      </c>
      <c r="I117" s="70">
        <f>G117-H117</f>
        <v>20000</v>
      </c>
      <c r="J117" s="70">
        <v>0</v>
      </c>
      <c r="K117" s="70">
        <v>0</v>
      </c>
      <c r="L117" s="70">
        <v>0</v>
      </c>
      <c r="M117" s="5">
        <f t="shared" ref="M117:M119" si="51">SUM(J117:L117)</f>
        <v>0</v>
      </c>
      <c r="N117" s="5">
        <v>0</v>
      </c>
      <c r="O117" s="5">
        <v>0</v>
      </c>
      <c r="P117" s="5">
        <v>0</v>
      </c>
      <c r="Q117" s="5">
        <f>H117+P117</f>
        <v>0</v>
      </c>
      <c r="R117" s="5">
        <f>G117-Q117</f>
        <v>20000</v>
      </c>
      <c r="S117" s="5">
        <v>20000</v>
      </c>
      <c r="T117" s="144">
        <v>20000</v>
      </c>
      <c r="U117" s="6" t="s">
        <v>179</v>
      </c>
      <c r="V117" s="226"/>
    </row>
    <row r="118" spans="1:22" s="17" customFormat="1" ht="49.5" customHeight="1">
      <c r="A118" s="15">
        <v>92</v>
      </c>
      <c r="B118" s="48" t="s">
        <v>420</v>
      </c>
      <c r="C118" s="116" t="s">
        <v>421</v>
      </c>
      <c r="D118" s="113" t="s">
        <v>217</v>
      </c>
      <c r="E118" s="68">
        <v>10000</v>
      </c>
      <c r="F118" s="69">
        <v>10000</v>
      </c>
      <c r="G118" s="68">
        <v>10000</v>
      </c>
      <c r="H118" s="70">
        <v>0</v>
      </c>
      <c r="I118" s="70">
        <f t="shared" ref="I118:I119" si="52">G118-H118</f>
        <v>10000</v>
      </c>
      <c r="J118" s="70">
        <v>0</v>
      </c>
      <c r="K118" s="70">
        <v>0</v>
      </c>
      <c r="L118" s="70">
        <v>0</v>
      </c>
      <c r="M118" s="5">
        <f t="shared" si="51"/>
        <v>0</v>
      </c>
      <c r="N118" s="5">
        <v>0</v>
      </c>
      <c r="O118" s="5">
        <v>0</v>
      </c>
      <c r="P118" s="5">
        <v>0</v>
      </c>
      <c r="Q118" s="5">
        <f t="shared" ref="Q118:Q119" si="53">H118+P118</f>
        <v>0</v>
      </c>
      <c r="R118" s="5">
        <f t="shared" ref="R118:R119" si="54">G118-Q118</f>
        <v>10000</v>
      </c>
      <c r="S118" s="5">
        <v>10000</v>
      </c>
      <c r="T118" s="144">
        <v>10000</v>
      </c>
      <c r="U118" s="6" t="s">
        <v>179</v>
      </c>
      <c r="V118" s="226"/>
    </row>
    <row r="119" spans="1:22" s="17" customFormat="1" ht="124.5" customHeight="1">
      <c r="A119" s="15">
        <v>93</v>
      </c>
      <c r="B119" s="48" t="s">
        <v>422</v>
      </c>
      <c r="C119" s="116" t="s">
        <v>548</v>
      </c>
      <c r="D119" s="113" t="s">
        <v>225</v>
      </c>
      <c r="E119" s="68">
        <v>15000</v>
      </c>
      <c r="F119" s="69">
        <v>15000</v>
      </c>
      <c r="G119" s="68">
        <v>15000</v>
      </c>
      <c r="H119" s="70">
        <v>0</v>
      </c>
      <c r="I119" s="5">
        <f t="shared" si="52"/>
        <v>15000</v>
      </c>
      <c r="J119" s="70">
        <v>0</v>
      </c>
      <c r="K119" s="70">
        <v>0</v>
      </c>
      <c r="L119" s="70">
        <v>0</v>
      </c>
      <c r="M119" s="5">
        <f t="shared" si="51"/>
        <v>0</v>
      </c>
      <c r="N119" s="70">
        <v>0</v>
      </c>
      <c r="O119" s="5">
        <f>M119+N119</f>
        <v>0</v>
      </c>
      <c r="P119" s="5">
        <v>0</v>
      </c>
      <c r="Q119" s="5">
        <f t="shared" si="53"/>
        <v>0</v>
      </c>
      <c r="R119" s="5">
        <f t="shared" si="54"/>
        <v>15000</v>
      </c>
      <c r="S119" s="171">
        <v>15000</v>
      </c>
      <c r="T119" s="171">
        <v>15000</v>
      </c>
      <c r="U119" s="6" t="s">
        <v>179</v>
      </c>
      <c r="V119" s="226"/>
    </row>
    <row r="120" spans="1:22" s="17" customFormat="1" ht="52.5" customHeight="1">
      <c r="A120" s="15">
        <v>94</v>
      </c>
      <c r="B120" s="48" t="s">
        <v>449</v>
      </c>
      <c r="C120" s="118" t="s">
        <v>450</v>
      </c>
      <c r="D120" s="113" t="s">
        <v>222</v>
      </c>
      <c r="E120" s="68">
        <v>30000</v>
      </c>
      <c r="F120" s="69">
        <v>30000</v>
      </c>
      <c r="G120" s="68">
        <v>30000</v>
      </c>
      <c r="H120" s="70">
        <v>0</v>
      </c>
      <c r="I120" s="70">
        <f>G120-H120</f>
        <v>30000</v>
      </c>
      <c r="J120" s="70">
        <v>0</v>
      </c>
      <c r="K120" s="70">
        <v>0</v>
      </c>
      <c r="L120" s="70">
        <v>0</v>
      </c>
      <c r="M120" s="5">
        <f t="shared" si="46"/>
        <v>0</v>
      </c>
      <c r="N120" s="70">
        <v>0</v>
      </c>
      <c r="O120" s="5">
        <f>M120+N120</f>
        <v>0</v>
      </c>
      <c r="P120" s="5">
        <v>0</v>
      </c>
      <c r="Q120" s="5">
        <f>H120+P120</f>
        <v>0</v>
      </c>
      <c r="R120" s="5">
        <f>G120-Q120</f>
        <v>30000</v>
      </c>
      <c r="S120" s="5">
        <v>30000</v>
      </c>
      <c r="T120" s="144">
        <v>30000</v>
      </c>
      <c r="U120" s="6" t="s">
        <v>637</v>
      </c>
      <c r="V120" s="226"/>
    </row>
    <row r="121" spans="1:22" s="17" customFormat="1" ht="63.75" customHeight="1">
      <c r="A121" s="15">
        <v>95</v>
      </c>
      <c r="B121" s="48" t="s">
        <v>451</v>
      </c>
      <c r="C121" s="116" t="s">
        <v>550</v>
      </c>
      <c r="D121" s="113" t="s">
        <v>222</v>
      </c>
      <c r="E121" s="68">
        <v>150000</v>
      </c>
      <c r="F121" s="69">
        <v>150000</v>
      </c>
      <c r="G121" s="68">
        <v>150000</v>
      </c>
      <c r="H121" s="70">
        <v>0</v>
      </c>
      <c r="I121" s="70">
        <f t="shared" ref="I121" si="55">G121-H121</f>
        <v>150000</v>
      </c>
      <c r="J121" s="70">
        <v>0</v>
      </c>
      <c r="K121" s="70">
        <v>0</v>
      </c>
      <c r="L121" s="70">
        <v>0</v>
      </c>
      <c r="M121" s="5">
        <f t="shared" ref="M121" si="56">SUM(J121:L121)</f>
        <v>0</v>
      </c>
      <c r="N121" s="5">
        <v>0</v>
      </c>
      <c r="O121" s="5">
        <f t="shared" ref="O121:O122" si="57">M121+N121</f>
        <v>0</v>
      </c>
      <c r="P121" s="5">
        <v>0</v>
      </c>
      <c r="Q121" s="5">
        <f t="shared" ref="Q121:Q122" si="58">H121+P121</f>
        <v>0</v>
      </c>
      <c r="R121" s="5">
        <f t="shared" ref="R121:R138" si="59">G121-Q121</f>
        <v>150000</v>
      </c>
      <c r="S121" s="5">
        <v>100000</v>
      </c>
      <c r="T121" s="144">
        <v>150000</v>
      </c>
      <c r="U121" s="6" t="s">
        <v>179</v>
      </c>
      <c r="V121" s="226"/>
    </row>
    <row r="122" spans="1:22" s="17" customFormat="1" ht="32.25" customHeight="1">
      <c r="A122" s="15">
        <v>96</v>
      </c>
      <c r="B122" s="48" t="s">
        <v>452</v>
      </c>
      <c r="C122" s="116" t="s">
        <v>471</v>
      </c>
      <c r="D122" s="113" t="s">
        <v>222</v>
      </c>
      <c r="E122" s="68">
        <v>100000</v>
      </c>
      <c r="F122" s="69">
        <v>0</v>
      </c>
      <c r="G122" s="68">
        <v>100000</v>
      </c>
      <c r="H122" s="70">
        <v>0</v>
      </c>
      <c r="I122" s="70">
        <f t="shared" ref="I122" si="60">G122-H122</f>
        <v>100000</v>
      </c>
      <c r="J122" s="70">
        <v>0</v>
      </c>
      <c r="K122" s="70">
        <v>0</v>
      </c>
      <c r="L122" s="70">
        <v>0</v>
      </c>
      <c r="M122" s="5">
        <f t="shared" ref="M122" si="61">SUM(J122:L122)</f>
        <v>0</v>
      </c>
      <c r="N122" s="5">
        <v>0</v>
      </c>
      <c r="O122" s="5">
        <f t="shared" si="57"/>
        <v>0</v>
      </c>
      <c r="P122" s="5">
        <v>0</v>
      </c>
      <c r="Q122" s="5">
        <f t="shared" si="58"/>
        <v>0</v>
      </c>
      <c r="R122" s="5">
        <f t="shared" si="59"/>
        <v>100000</v>
      </c>
      <c r="S122" s="5">
        <v>90000</v>
      </c>
      <c r="T122" s="144">
        <v>90000</v>
      </c>
      <c r="U122" s="6" t="s">
        <v>179</v>
      </c>
      <c r="V122" s="226"/>
    </row>
    <row r="123" spans="1:22" s="17" customFormat="1" ht="86.25" customHeight="1">
      <c r="A123" s="15">
        <v>97</v>
      </c>
      <c r="B123" s="48" t="s">
        <v>559</v>
      </c>
      <c r="C123" s="116" t="s">
        <v>542</v>
      </c>
      <c r="D123" s="113" t="s">
        <v>220</v>
      </c>
      <c r="E123" s="68">
        <v>23637</v>
      </c>
      <c r="F123" s="69">
        <v>23637</v>
      </c>
      <c r="G123" s="68">
        <v>23637</v>
      </c>
      <c r="H123" s="70">
        <v>0</v>
      </c>
      <c r="I123" s="70">
        <f t="shared" ref="I123:I138" si="62">G123-H123</f>
        <v>23637</v>
      </c>
      <c r="J123" s="70">
        <v>0</v>
      </c>
      <c r="K123" s="70">
        <v>0</v>
      </c>
      <c r="L123" s="70">
        <v>0</v>
      </c>
      <c r="M123" s="5">
        <f t="shared" ref="M123:M125" si="63">SUM(J123:L123)</f>
        <v>0</v>
      </c>
      <c r="N123" s="5">
        <v>0</v>
      </c>
      <c r="O123" s="5">
        <f t="shared" ref="O123:O138" si="64">M123+N123</f>
        <v>0</v>
      </c>
      <c r="P123" s="5">
        <v>0</v>
      </c>
      <c r="Q123" s="5">
        <f t="shared" ref="Q123:Q138" si="65">H123+P123</f>
        <v>0</v>
      </c>
      <c r="R123" s="5">
        <f t="shared" si="59"/>
        <v>23637</v>
      </c>
      <c r="S123" s="5">
        <v>23637</v>
      </c>
      <c r="T123" s="144">
        <v>23637</v>
      </c>
      <c r="U123" s="6" t="s">
        <v>179</v>
      </c>
      <c r="V123" s="226"/>
    </row>
    <row r="124" spans="1:22" s="17" customFormat="1" ht="36.75" customHeight="1">
      <c r="A124" s="15">
        <v>98</v>
      </c>
      <c r="B124" s="48" t="s">
        <v>474</v>
      </c>
      <c r="C124" s="116" t="s">
        <v>551</v>
      </c>
      <c r="D124" s="113" t="s">
        <v>222</v>
      </c>
      <c r="E124" s="68">
        <v>40000</v>
      </c>
      <c r="F124" s="69">
        <v>40000</v>
      </c>
      <c r="G124" s="68">
        <v>40000</v>
      </c>
      <c r="H124" s="70">
        <v>0</v>
      </c>
      <c r="I124" s="70">
        <f t="shared" ref="I124:I125" si="66">G124-H124</f>
        <v>40000</v>
      </c>
      <c r="J124" s="70">
        <v>0</v>
      </c>
      <c r="K124" s="70">
        <v>0</v>
      </c>
      <c r="L124" s="70">
        <v>0</v>
      </c>
      <c r="M124" s="5">
        <f t="shared" si="63"/>
        <v>0</v>
      </c>
      <c r="N124" s="5">
        <v>0</v>
      </c>
      <c r="O124" s="70">
        <f t="shared" ref="O124:O125" si="67">M124+N124</f>
        <v>0</v>
      </c>
      <c r="P124" s="5">
        <f t="shared" ref="P124:P125" si="68">H124+O124</f>
        <v>0</v>
      </c>
      <c r="Q124" s="5">
        <f t="shared" ref="Q124:Q125" si="69">H124+P124</f>
        <v>0</v>
      </c>
      <c r="R124" s="5">
        <f t="shared" ref="R124:R125" si="70">G124-Q124</f>
        <v>40000</v>
      </c>
      <c r="S124" s="5">
        <v>40000</v>
      </c>
      <c r="T124" s="5">
        <v>40000</v>
      </c>
      <c r="U124" s="6" t="s">
        <v>179</v>
      </c>
    </row>
    <row r="125" spans="1:22" s="17" customFormat="1" ht="36.75" customHeight="1">
      <c r="A125" s="15">
        <v>99</v>
      </c>
      <c r="B125" s="48" t="s">
        <v>475</v>
      </c>
      <c r="C125" s="116"/>
      <c r="D125" s="113"/>
      <c r="E125" s="68">
        <v>25000</v>
      </c>
      <c r="F125" s="69">
        <v>25000</v>
      </c>
      <c r="G125" s="68">
        <v>25000</v>
      </c>
      <c r="H125" s="70">
        <v>0</v>
      </c>
      <c r="I125" s="70">
        <f t="shared" si="66"/>
        <v>25000</v>
      </c>
      <c r="J125" s="70">
        <v>0</v>
      </c>
      <c r="K125" s="70">
        <v>0</v>
      </c>
      <c r="L125" s="70">
        <v>0</v>
      </c>
      <c r="M125" s="5">
        <f t="shared" si="63"/>
        <v>0</v>
      </c>
      <c r="N125" s="5">
        <v>0</v>
      </c>
      <c r="O125" s="70">
        <f t="shared" si="67"/>
        <v>0</v>
      </c>
      <c r="P125" s="5">
        <f t="shared" si="68"/>
        <v>0</v>
      </c>
      <c r="Q125" s="5">
        <f t="shared" si="69"/>
        <v>0</v>
      </c>
      <c r="R125" s="5">
        <f t="shared" si="70"/>
        <v>25000</v>
      </c>
      <c r="S125" s="5">
        <v>25000</v>
      </c>
      <c r="T125" s="5">
        <v>25000</v>
      </c>
      <c r="U125" s="6" t="s">
        <v>179</v>
      </c>
    </row>
    <row r="126" spans="1:22" s="17" customFormat="1" ht="81" customHeight="1">
      <c r="A126" s="15">
        <v>100</v>
      </c>
      <c r="B126" s="48" t="s">
        <v>66</v>
      </c>
      <c r="C126" s="118"/>
      <c r="D126" s="113"/>
      <c r="E126" s="49">
        <v>4452908.79</v>
      </c>
      <c r="F126" s="49">
        <v>4245081.79</v>
      </c>
      <c r="G126" s="49">
        <v>4452908.79</v>
      </c>
      <c r="H126" s="49">
        <v>3522766.4899999998</v>
      </c>
      <c r="I126" s="49">
        <v>930142.29999999993</v>
      </c>
      <c r="J126" s="49">
        <v>87779.790000000008</v>
      </c>
      <c r="K126" s="49">
        <v>184355.22999999998</v>
      </c>
      <c r="L126" s="49">
        <v>53306.62</v>
      </c>
      <c r="M126" s="49">
        <v>325441.64</v>
      </c>
      <c r="N126" s="49">
        <v>122537.34</v>
      </c>
      <c r="O126" s="49">
        <v>447978.98000000004</v>
      </c>
      <c r="P126" s="49">
        <v>210317.13</v>
      </c>
      <c r="Q126" s="49">
        <v>3733083.6199999992</v>
      </c>
      <c r="R126" s="49">
        <v>719825.16999999993</v>
      </c>
      <c r="S126" s="49">
        <v>602697.68999999994</v>
      </c>
      <c r="T126" s="49">
        <f>'100_ΕΡΓΑ_ΠΡΟΣ_ΑΠΟΠΛΗΡΩΜΗ'!T24</f>
        <v>339535.08</v>
      </c>
      <c r="U126" s="6" t="s">
        <v>274</v>
      </c>
      <c r="V126" s="226"/>
    </row>
    <row r="127" spans="1:22" s="17" customFormat="1" ht="53.25" customHeight="1">
      <c r="A127" s="15">
        <v>101</v>
      </c>
      <c r="B127" s="48" t="s">
        <v>476</v>
      </c>
      <c r="C127" s="116" t="s">
        <v>552</v>
      </c>
      <c r="D127" s="113" t="s">
        <v>216</v>
      </c>
      <c r="E127" s="68">
        <v>80000</v>
      </c>
      <c r="F127" s="69">
        <v>80000</v>
      </c>
      <c r="G127" s="68">
        <v>80000</v>
      </c>
      <c r="H127" s="70">
        <v>0</v>
      </c>
      <c r="I127" s="70">
        <f t="shared" si="62"/>
        <v>80000</v>
      </c>
      <c r="J127" s="70">
        <v>0</v>
      </c>
      <c r="K127" s="70">
        <v>0</v>
      </c>
      <c r="L127" s="70">
        <v>0</v>
      </c>
      <c r="M127" s="5">
        <f t="shared" ref="M127:M138" si="71">SUM(J127:L127)</f>
        <v>0</v>
      </c>
      <c r="N127" s="5">
        <v>0</v>
      </c>
      <c r="O127" s="70">
        <f t="shared" si="64"/>
        <v>0</v>
      </c>
      <c r="P127" s="5">
        <f t="shared" ref="P127:P138" si="72">H127+O127</f>
        <v>0</v>
      </c>
      <c r="Q127" s="5">
        <f t="shared" si="65"/>
        <v>0</v>
      </c>
      <c r="R127" s="5">
        <f t="shared" si="59"/>
        <v>80000</v>
      </c>
      <c r="S127" s="5">
        <v>80000</v>
      </c>
      <c r="T127" s="5">
        <v>80000</v>
      </c>
      <c r="U127" s="6" t="s">
        <v>179</v>
      </c>
    </row>
    <row r="128" spans="1:22" s="17" customFormat="1" ht="34.5" customHeight="1">
      <c r="A128" s="15">
        <v>102</v>
      </c>
      <c r="B128" s="48" t="s">
        <v>520</v>
      </c>
      <c r="C128" s="116" t="s">
        <v>326</v>
      </c>
      <c r="D128" s="113" t="s">
        <v>228</v>
      </c>
      <c r="E128" s="68">
        <v>80000</v>
      </c>
      <c r="F128" s="69">
        <v>0</v>
      </c>
      <c r="G128" s="68">
        <v>80000</v>
      </c>
      <c r="H128" s="70">
        <v>0</v>
      </c>
      <c r="I128" s="70">
        <f t="shared" si="62"/>
        <v>80000</v>
      </c>
      <c r="J128" s="70">
        <v>0</v>
      </c>
      <c r="K128" s="70">
        <v>0</v>
      </c>
      <c r="L128" s="70">
        <v>0</v>
      </c>
      <c r="M128" s="5">
        <f t="shared" si="71"/>
        <v>0</v>
      </c>
      <c r="N128" s="5">
        <v>0</v>
      </c>
      <c r="O128" s="70">
        <f t="shared" si="64"/>
        <v>0</v>
      </c>
      <c r="P128" s="5">
        <f t="shared" si="72"/>
        <v>0</v>
      </c>
      <c r="Q128" s="5">
        <f t="shared" si="65"/>
        <v>0</v>
      </c>
      <c r="R128" s="5">
        <f t="shared" si="59"/>
        <v>80000</v>
      </c>
      <c r="S128" s="5">
        <v>80000</v>
      </c>
      <c r="T128" s="5">
        <v>80000</v>
      </c>
      <c r="U128" s="6" t="s">
        <v>179</v>
      </c>
    </row>
    <row r="129" spans="1:22" s="17" customFormat="1" ht="107.25" customHeight="1">
      <c r="A129" s="15">
        <v>103</v>
      </c>
      <c r="B129" s="48" t="s">
        <v>477</v>
      </c>
      <c r="C129" s="116"/>
      <c r="D129" s="113" t="s">
        <v>222</v>
      </c>
      <c r="E129" s="68">
        <v>20000</v>
      </c>
      <c r="F129" s="69">
        <v>20000</v>
      </c>
      <c r="G129" s="68">
        <v>20000</v>
      </c>
      <c r="H129" s="70">
        <v>0</v>
      </c>
      <c r="I129" s="70">
        <f t="shared" ref="I129:I137" si="73">G129-H129</f>
        <v>20000</v>
      </c>
      <c r="J129" s="70">
        <v>0</v>
      </c>
      <c r="K129" s="70">
        <v>0</v>
      </c>
      <c r="L129" s="70">
        <v>0</v>
      </c>
      <c r="M129" s="5">
        <f t="shared" ref="M129:M131" si="74">SUM(J129:L129)</f>
        <v>0</v>
      </c>
      <c r="N129" s="5">
        <v>0</v>
      </c>
      <c r="O129" s="70">
        <f t="shared" ref="O129:O137" si="75">M129+N129</f>
        <v>0</v>
      </c>
      <c r="P129" s="5">
        <f t="shared" ref="P129:P137" si="76">H129+O129</f>
        <v>0</v>
      </c>
      <c r="Q129" s="5">
        <f t="shared" ref="Q129:Q137" si="77">H129+P129</f>
        <v>0</v>
      </c>
      <c r="R129" s="5">
        <f t="shared" ref="R129:R137" si="78">G129-Q129</f>
        <v>20000</v>
      </c>
      <c r="S129" s="5">
        <v>20000</v>
      </c>
      <c r="T129" s="5">
        <v>20000</v>
      </c>
      <c r="U129" s="6" t="s">
        <v>179</v>
      </c>
    </row>
    <row r="130" spans="1:22" s="17" customFormat="1" ht="69.75" customHeight="1">
      <c r="A130" s="15">
        <v>104</v>
      </c>
      <c r="B130" s="48" t="s">
        <v>492</v>
      </c>
      <c r="C130" s="116" t="s">
        <v>469</v>
      </c>
      <c r="D130" s="113" t="s">
        <v>222</v>
      </c>
      <c r="E130" s="68">
        <v>26660</v>
      </c>
      <c r="F130" s="69">
        <v>26660</v>
      </c>
      <c r="G130" s="68">
        <v>26660</v>
      </c>
      <c r="H130" s="70">
        <v>0</v>
      </c>
      <c r="I130" s="70">
        <f t="shared" si="73"/>
        <v>26660</v>
      </c>
      <c r="J130" s="70">
        <v>0</v>
      </c>
      <c r="K130" s="70">
        <v>0</v>
      </c>
      <c r="L130" s="70">
        <v>0</v>
      </c>
      <c r="M130" s="5">
        <f t="shared" si="74"/>
        <v>0</v>
      </c>
      <c r="N130" s="5">
        <v>0</v>
      </c>
      <c r="O130" s="70">
        <f t="shared" si="75"/>
        <v>0</v>
      </c>
      <c r="P130" s="5">
        <f t="shared" si="76"/>
        <v>0</v>
      </c>
      <c r="Q130" s="5">
        <f t="shared" si="77"/>
        <v>0</v>
      </c>
      <c r="R130" s="5">
        <f t="shared" si="78"/>
        <v>26660</v>
      </c>
      <c r="S130" s="5">
        <v>26660</v>
      </c>
      <c r="T130" s="5">
        <v>26660</v>
      </c>
      <c r="U130" s="6" t="s">
        <v>179</v>
      </c>
    </row>
    <row r="131" spans="1:22" s="17" customFormat="1" ht="89.25" customHeight="1">
      <c r="A131" s="15">
        <v>105</v>
      </c>
      <c r="B131" s="48" t="s">
        <v>557</v>
      </c>
      <c r="C131" s="116"/>
      <c r="D131" s="113" t="s">
        <v>222</v>
      </c>
      <c r="E131" s="68">
        <v>24600</v>
      </c>
      <c r="F131" s="69">
        <v>12400</v>
      </c>
      <c r="G131" s="68">
        <v>12400</v>
      </c>
      <c r="H131" s="70">
        <v>0</v>
      </c>
      <c r="I131" s="70">
        <f t="shared" si="73"/>
        <v>12400</v>
      </c>
      <c r="J131" s="70">
        <v>0</v>
      </c>
      <c r="K131" s="70">
        <v>0</v>
      </c>
      <c r="L131" s="70">
        <v>0</v>
      </c>
      <c r="M131" s="5">
        <f t="shared" si="74"/>
        <v>0</v>
      </c>
      <c r="N131" s="5">
        <v>0</v>
      </c>
      <c r="O131" s="70">
        <f t="shared" si="75"/>
        <v>0</v>
      </c>
      <c r="P131" s="5">
        <f t="shared" si="76"/>
        <v>0</v>
      </c>
      <c r="Q131" s="5">
        <f t="shared" si="77"/>
        <v>0</v>
      </c>
      <c r="R131" s="5">
        <f t="shared" si="78"/>
        <v>12400</v>
      </c>
      <c r="S131" s="5">
        <v>12300</v>
      </c>
      <c r="T131" s="5">
        <v>12400</v>
      </c>
      <c r="U131" s="6" t="s">
        <v>672</v>
      </c>
    </row>
    <row r="132" spans="1:22" s="17" customFormat="1" ht="48" customHeight="1">
      <c r="A132" s="15">
        <v>106</v>
      </c>
      <c r="B132" s="48" t="s">
        <v>561</v>
      </c>
      <c r="C132" s="116" t="s">
        <v>469</v>
      </c>
      <c r="D132" s="113" t="s">
        <v>221</v>
      </c>
      <c r="E132" s="68">
        <v>15000</v>
      </c>
      <c r="F132" s="69">
        <v>15000</v>
      </c>
      <c r="G132" s="68">
        <v>15000</v>
      </c>
      <c r="H132" s="70">
        <v>0</v>
      </c>
      <c r="I132" s="70">
        <f t="shared" si="73"/>
        <v>15000</v>
      </c>
      <c r="J132" s="70">
        <v>0</v>
      </c>
      <c r="K132" s="70">
        <v>0</v>
      </c>
      <c r="L132" s="70">
        <v>0</v>
      </c>
      <c r="M132" s="5">
        <f t="shared" ref="M132:M137" si="79">SUM(J132:L132)</f>
        <v>0</v>
      </c>
      <c r="N132" s="5">
        <v>0</v>
      </c>
      <c r="O132" s="70">
        <f t="shared" si="75"/>
        <v>0</v>
      </c>
      <c r="P132" s="5">
        <f t="shared" si="76"/>
        <v>0</v>
      </c>
      <c r="Q132" s="5">
        <f t="shared" si="77"/>
        <v>0</v>
      </c>
      <c r="R132" s="5">
        <f t="shared" si="78"/>
        <v>15000</v>
      </c>
      <c r="S132" s="5">
        <v>15000</v>
      </c>
      <c r="T132" s="5">
        <v>15000</v>
      </c>
      <c r="U132" s="6" t="s">
        <v>179</v>
      </c>
    </row>
    <row r="133" spans="1:22" s="17" customFormat="1" ht="54" customHeight="1">
      <c r="A133" s="15">
        <v>107</v>
      </c>
      <c r="B133" s="48" t="s">
        <v>578</v>
      </c>
      <c r="C133" s="116"/>
      <c r="D133" s="113" t="s">
        <v>222</v>
      </c>
      <c r="E133" s="68">
        <v>40000</v>
      </c>
      <c r="F133" s="69">
        <v>0</v>
      </c>
      <c r="G133" s="68">
        <v>40000</v>
      </c>
      <c r="H133" s="70">
        <v>0</v>
      </c>
      <c r="I133" s="70">
        <f t="shared" si="73"/>
        <v>40000</v>
      </c>
      <c r="J133" s="70">
        <v>0</v>
      </c>
      <c r="K133" s="70">
        <v>0</v>
      </c>
      <c r="L133" s="70">
        <v>0</v>
      </c>
      <c r="M133" s="5">
        <f t="shared" si="79"/>
        <v>0</v>
      </c>
      <c r="N133" s="5">
        <v>0</v>
      </c>
      <c r="O133" s="70">
        <f t="shared" si="75"/>
        <v>0</v>
      </c>
      <c r="P133" s="5">
        <f t="shared" si="76"/>
        <v>0</v>
      </c>
      <c r="Q133" s="5">
        <f t="shared" si="77"/>
        <v>0</v>
      </c>
      <c r="R133" s="5">
        <f t="shared" si="78"/>
        <v>40000</v>
      </c>
      <c r="S133" s="5">
        <v>40000</v>
      </c>
      <c r="T133" s="5">
        <v>40000</v>
      </c>
      <c r="U133" s="6" t="s">
        <v>179</v>
      </c>
    </row>
    <row r="134" spans="1:22" s="17" customFormat="1" ht="60.75" customHeight="1">
      <c r="A134" s="15">
        <v>108</v>
      </c>
      <c r="B134" s="48" t="s">
        <v>579</v>
      </c>
      <c r="C134" s="116"/>
      <c r="D134" s="113" t="s">
        <v>221</v>
      </c>
      <c r="E134" s="68">
        <v>15820</v>
      </c>
      <c r="F134" s="69">
        <v>0</v>
      </c>
      <c r="G134" s="68">
        <v>15820</v>
      </c>
      <c r="H134" s="70">
        <v>0</v>
      </c>
      <c r="I134" s="70">
        <f t="shared" si="73"/>
        <v>15820</v>
      </c>
      <c r="J134" s="70">
        <v>0</v>
      </c>
      <c r="K134" s="70">
        <v>0</v>
      </c>
      <c r="L134" s="70">
        <v>0</v>
      </c>
      <c r="M134" s="5">
        <f t="shared" si="79"/>
        <v>0</v>
      </c>
      <c r="N134" s="5">
        <v>0</v>
      </c>
      <c r="O134" s="70">
        <f t="shared" si="75"/>
        <v>0</v>
      </c>
      <c r="P134" s="5">
        <f t="shared" si="76"/>
        <v>0</v>
      </c>
      <c r="Q134" s="5">
        <f t="shared" si="77"/>
        <v>0</v>
      </c>
      <c r="R134" s="5">
        <f t="shared" si="78"/>
        <v>15820</v>
      </c>
      <c r="S134" s="5">
        <v>11000</v>
      </c>
      <c r="T134" s="5">
        <v>15820</v>
      </c>
      <c r="U134" s="6" t="s">
        <v>179</v>
      </c>
    </row>
    <row r="135" spans="1:22" s="17" customFormat="1" ht="129.75" customHeight="1">
      <c r="A135" s="15">
        <v>109</v>
      </c>
      <c r="B135" s="48" t="s">
        <v>628</v>
      </c>
      <c r="C135" s="116"/>
      <c r="D135" s="113" t="s">
        <v>231</v>
      </c>
      <c r="E135" s="68">
        <v>1000</v>
      </c>
      <c r="F135" s="69">
        <v>1000</v>
      </c>
      <c r="G135" s="68">
        <v>1000</v>
      </c>
      <c r="H135" s="70">
        <v>0</v>
      </c>
      <c r="I135" s="70">
        <f t="shared" si="73"/>
        <v>1000</v>
      </c>
      <c r="J135" s="70">
        <v>0</v>
      </c>
      <c r="K135" s="70">
        <v>0</v>
      </c>
      <c r="L135" s="70">
        <v>0</v>
      </c>
      <c r="M135" s="5">
        <f t="shared" si="79"/>
        <v>0</v>
      </c>
      <c r="N135" s="5">
        <v>0</v>
      </c>
      <c r="O135" s="70">
        <f t="shared" si="75"/>
        <v>0</v>
      </c>
      <c r="P135" s="5">
        <f t="shared" si="76"/>
        <v>0</v>
      </c>
      <c r="Q135" s="5">
        <f t="shared" si="77"/>
        <v>0</v>
      </c>
      <c r="R135" s="5">
        <f t="shared" si="78"/>
        <v>1000</v>
      </c>
      <c r="S135" s="5">
        <v>1000</v>
      </c>
      <c r="T135" s="5">
        <v>1000</v>
      </c>
      <c r="U135" s="6" t="s">
        <v>179</v>
      </c>
    </row>
    <row r="136" spans="1:22" s="17" customFormat="1" ht="152.25" customHeight="1">
      <c r="A136" s="15">
        <v>110</v>
      </c>
      <c r="B136" s="48" t="s">
        <v>629</v>
      </c>
      <c r="C136" s="116"/>
      <c r="D136" s="113" t="s">
        <v>219</v>
      </c>
      <c r="E136" s="68">
        <v>1000</v>
      </c>
      <c r="F136" s="69">
        <v>1000</v>
      </c>
      <c r="G136" s="68">
        <v>1000</v>
      </c>
      <c r="H136" s="70">
        <v>0</v>
      </c>
      <c r="I136" s="70">
        <f t="shared" si="73"/>
        <v>1000</v>
      </c>
      <c r="J136" s="70">
        <v>0</v>
      </c>
      <c r="K136" s="70">
        <v>0</v>
      </c>
      <c r="L136" s="70">
        <v>0</v>
      </c>
      <c r="M136" s="5">
        <f t="shared" si="79"/>
        <v>0</v>
      </c>
      <c r="N136" s="5">
        <v>0</v>
      </c>
      <c r="O136" s="70">
        <f t="shared" si="75"/>
        <v>0</v>
      </c>
      <c r="P136" s="5">
        <f t="shared" si="76"/>
        <v>0</v>
      </c>
      <c r="Q136" s="5">
        <f t="shared" si="77"/>
        <v>0</v>
      </c>
      <c r="R136" s="5">
        <f t="shared" si="78"/>
        <v>1000</v>
      </c>
      <c r="S136" s="5">
        <v>1000</v>
      </c>
      <c r="T136" s="5">
        <v>1000</v>
      </c>
      <c r="U136" s="6" t="s">
        <v>179</v>
      </c>
    </row>
    <row r="137" spans="1:22" s="17" customFormat="1" ht="60" customHeight="1">
      <c r="A137" s="15">
        <v>111</v>
      </c>
      <c r="B137" s="48" t="s">
        <v>639</v>
      </c>
      <c r="C137" s="116"/>
      <c r="D137" s="113" t="s">
        <v>225</v>
      </c>
      <c r="E137" s="68">
        <v>80000</v>
      </c>
      <c r="F137" s="69">
        <v>0</v>
      </c>
      <c r="G137" s="68">
        <v>170000</v>
      </c>
      <c r="H137" s="70">
        <v>0</v>
      </c>
      <c r="I137" s="70">
        <f t="shared" si="73"/>
        <v>170000</v>
      </c>
      <c r="J137" s="70">
        <v>0</v>
      </c>
      <c r="K137" s="70">
        <v>0</v>
      </c>
      <c r="L137" s="70">
        <v>0</v>
      </c>
      <c r="M137" s="5">
        <f t="shared" si="79"/>
        <v>0</v>
      </c>
      <c r="N137" s="5">
        <v>0</v>
      </c>
      <c r="O137" s="70">
        <f t="shared" si="75"/>
        <v>0</v>
      </c>
      <c r="P137" s="5">
        <f t="shared" si="76"/>
        <v>0</v>
      </c>
      <c r="Q137" s="5">
        <f t="shared" si="77"/>
        <v>0</v>
      </c>
      <c r="R137" s="5">
        <f t="shared" si="78"/>
        <v>170000</v>
      </c>
      <c r="S137" s="5">
        <v>1000</v>
      </c>
      <c r="T137" s="5">
        <v>20000</v>
      </c>
      <c r="U137" s="6" t="s">
        <v>179</v>
      </c>
    </row>
    <row r="138" spans="1:22" s="17" customFormat="1" ht="104.25" customHeight="1">
      <c r="A138" s="15">
        <v>112</v>
      </c>
      <c r="B138" s="48" t="s">
        <v>673</v>
      </c>
      <c r="C138" s="116"/>
      <c r="D138" s="113" t="s">
        <v>664</v>
      </c>
      <c r="E138" s="68">
        <v>0</v>
      </c>
      <c r="F138" s="69">
        <v>0</v>
      </c>
      <c r="G138" s="68">
        <v>6000</v>
      </c>
      <c r="H138" s="70">
        <v>0</v>
      </c>
      <c r="I138" s="70">
        <f t="shared" si="62"/>
        <v>6000</v>
      </c>
      <c r="J138" s="70">
        <v>0</v>
      </c>
      <c r="K138" s="70">
        <v>0</v>
      </c>
      <c r="L138" s="70">
        <v>0</v>
      </c>
      <c r="M138" s="5">
        <f t="shared" si="71"/>
        <v>0</v>
      </c>
      <c r="N138" s="5">
        <v>0</v>
      </c>
      <c r="O138" s="70">
        <f t="shared" si="64"/>
        <v>0</v>
      </c>
      <c r="P138" s="5">
        <f t="shared" si="72"/>
        <v>0</v>
      </c>
      <c r="Q138" s="5">
        <f t="shared" si="65"/>
        <v>0</v>
      </c>
      <c r="R138" s="5">
        <f t="shared" si="59"/>
        <v>6000</v>
      </c>
      <c r="S138" s="5">
        <v>1000</v>
      </c>
      <c r="T138" s="5">
        <v>6000</v>
      </c>
      <c r="U138" s="6" t="s">
        <v>665</v>
      </c>
    </row>
    <row r="139" spans="1:22" s="17" customFormat="1" ht="23.25" customHeight="1">
      <c r="A139" s="274"/>
      <c r="B139" s="274" t="s">
        <v>174</v>
      </c>
      <c r="C139" s="275"/>
      <c r="D139" s="276"/>
      <c r="E139" s="277">
        <f>E6+E7+E8+E9+E10+E11+E12+E13+E14+E15+E16+E17+E18+E23+E24+E25+E26+E27+E28+E29+E30+E35+E36+E37+E38+E39+E40+E41+E42+E43+E44+E45+E46+E47+E48+E49+E50+E51+E52+E53+E54+E55+E56+E57+E58+E59+E60+E61+E62+E63+E76+E77+E78+E79+E80+E81+E82+E83+E84+E85+E86+E87+E89+E90+E91+E92+E93+E94+E95+E96+E97+E98+E99+E100+E101+E102+E103+E104+E105+E106+E107+E108+E109+E110+E111+E112+E113+E114+E115+E116+E117+E118+E119+E120+E121+E122+E123+E124+E125+E126+E127+E128+E129+E130+E131+E132+E133+E134+E135+E136+E137+E138</f>
        <v>18628935.84</v>
      </c>
      <c r="F139" s="277">
        <f t="shared" ref="F139:R139" si="80">F6+F7+F8+F9+F10+F11+F12+F13+F14+F15+F16+F17+F18+F23+F24+F25+F26+F27+F28+F29+F30+F35+F36+F37+F38+F39+F40+F41+F42+F43+F44+F45+F46+F47+F48+F49+F50+F51+F52+F53+F54+F55+F56+F57+F58+F59+F60+F61+F62+F63+F76+F77+F78+F79+F80+F81+F82+F83+F84+F85+F86+F87+F89+F90+F91+F92+F93+F94+F95+F96+F97+F98+F99+F100+F101+F102+F103+F104+F105+F106+F107+F108+F109+F110+F111+F112+F113+F114+F115+F116+F117+F118+F119+F120+F121+F122+F123+F124+F125+F126+F127+F128+F129+F130+F131+F132+F133+F134+F135+F136+F137+F138</f>
        <v>12333561.879999999</v>
      </c>
      <c r="G139" s="277">
        <f t="shared" si="80"/>
        <v>18221415.32</v>
      </c>
      <c r="H139" s="277">
        <f t="shared" si="80"/>
        <v>4808906.22</v>
      </c>
      <c r="I139" s="277">
        <f t="shared" si="80"/>
        <v>13412509.100000003</v>
      </c>
      <c r="J139" s="277">
        <f t="shared" si="80"/>
        <v>212303.7</v>
      </c>
      <c r="K139" s="277">
        <f t="shared" si="80"/>
        <v>361697.1</v>
      </c>
      <c r="L139" s="277">
        <f t="shared" si="80"/>
        <v>53306.62</v>
      </c>
      <c r="M139" s="277">
        <f t="shared" si="80"/>
        <v>627307.41999999993</v>
      </c>
      <c r="N139" s="277">
        <f t="shared" si="80"/>
        <v>1036764.2</v>
      </c>
      <c r="O139" s="277">
        <f t="shared" si="80"/>
        <v>1664071.6199999999</v>
      </c>
      <c r="P139" s="277">
        <f t="shared" si="80"/>
        <v>942244.54999999993</v>
      </c>
      <c r="Q139" s="277">
        <f t="shared" si="80"/>
        <v>5751150.7699999996</v>
      </c>
      <c r="R139" s="277">
        <f t="shared" si="80"/>
        <v>12470264.549999997</v>
      </c>
      <c r="S139" s="277">
        <f>S6+S7+S8+S9+S10+S11+S12+S13+S14+S15+S16+S17+S18+S23+S24+S25+S26+S27+S28+S29+S30+S35+S36+S37+S38+S39+S40+S41+S42+S43+S44+S45+S46+S47+S48+S49+S50+S51+S52+S53+S54+S55+S56+S57+S58+S59+S60+S61+S62+S63+S76+S77+S78+S79+S80+S81+S82+S83+S84+S85+S86+S87+S89+S90+S91+S92+S93+S94+S95+S96+S97+S98+S99+S100+S101+S102+S103+S104+S105+S106+S107+S108+S109+S110+S111+S112+S113+S114+S115+S116+S117+S118+S119+S120+S121+S122+S123+S124+S125+S126+S127+S128+S129+S130+S131+S132+S133+S134+S135+S136+S137+S138</f>
        <v>9070665.1499999985</v>
      </c>
      <c r="T139" s="277">
        <f t="shared" ref="T139" si="81">T6+T7+T8+T9+T10+T11+T12+T13+T14+T15+T16+T17+T18+T23+T24+T25+T26+T27+T28+T29+T30+T35+T36+T37+T38+T39+T40+T41+T42+T43+T44+T45+T46+T47+T48+T49+T50+T51+T52+T53+T54+T55+T56+T57+T58+T59+T60+T61+T62+T63+T76+T77+T78+T79+T80+T81+T82+T83+T84+T85+T86+T87+T89+T90+T91+T92+T93+T94+T95+T96+T97+T98+T99+T100+T101+T102+T103+T104+T105+T106+T107+T108+T109+T110+T111+T112+T113+T114+T115+T116+T117+T118+T119+T120+T121+T122+T123+T124+T125+T126+T127+T128+T129+T130+T131+T132+T133+T134+T135+T136+T137+T138</f>
        <v>9068665.1500000004</v>
      </c>
      <c r="U139" s="274"/>
      <c r="V139" s="226"/>
    </row>
    <row r="140" spans="1:22" s="17" customFormat="1">
      <c r="A140" s="141"/>
      <c r="B140" s="141"/>
      <c r="C140" s="278"/>
      <c r="D140" s="279"/>
      <c r="E140" s="140"/>
      <c r="F140" s="140"/>
      <c r="G140" s="140"/>
      <c r="H140" s="140"/>
      <c r="I140" s="140"/>
      <c r="J140" s="140"/>
      <c r="K140" s="140"/>
      <c r="L140" s="140"/>
      <c r="M140" s="140"/>
      <c r="N140" s="140"/>
      <c r="O140" s="140"/>
      <c r="P140" s="140"/>
      <c r="Q140" s="140"/>
      <c r="R140" s="140"/>
      <c r="S140" s="140"/>
      <c r="T140" s="140"/>
      <c r="U140" s="141"/>
      <c r="V140" s="226"/>
    </row>
    <row r="141" spans="1:22" s="17" customFormat="1">
      <c r="A141" s="141"/>
      <c r="B141" s="141"/>
      <c r="C141" s="278"/>
      <c r="D141" s="279"/>
      <c r="E141" s="140"/>
      <c r="F141" s="140"/>
      <c r="G141" s="140"/>
      <c r="H141" s="140"/>
      <c r="I141" s="140"/>
      <c r="J141" s="140"/>
      <c r="K141" s="140"/>
      <c r="L141" s="140"/>
      <c r="M141" s="140"/>
      <c r="N141" s="140"/>
      <c r="O141" s="140"/>
      <c r="P141" s="140"/>
      <c r="Q141" s="140"/>
      <c r="R141" s="140"/>
      <c r="S141" s="140"/>
      <c r="T141" s="140"/>
      <c r="U141" s="141"/>
      <c r="V141" s="226"/>
    </row>
    <row r="142" spans="1:22" s="17" customFormat="1">
      <c r="A142" s="141"/>
      <c r="B142" s="141"/>
      <c r="C142" s="278"/>
      <c r="D142" s="279"/>
      <c r="E142" s="140"/>
      <c r="F142" s="140"/>
      <c r="G142" s="140"/>
      <c r="H142" s="140"/>
      <c r="I142" s="140"/>
      <c r="J142" s="140"/>
      <c r="K142" s="140"/>
      <c r="L142" s="140"/>
      <c r="M142" s="140"/>
      <c r="N142" s="140"/>
      <c r="O142" s="140"/>
      <c r="P142" s="140"/>
      <c r="Q142" s="140"/>
      <c r="R142" s="140"/>
      <c r="S142" s="140"/>
      <c r="T142" s="140"/>
      <c r="U142" s="141"/>
      <c r="V142" s="226"/>
    </row>
    <row r="143" spans="1:22" s="17" customFormat="1">
      <c r="A143" s="141"/>
      <c r="B143" s="141"/>
      <c r="C143" s="278"/>
      <c r="D143" s="279"/>
      <c r="E143" s="140"/>
      <c r="F143" s="140"/>
      <c r="G143" s="140"/>
      <c r="H143" s="140"/>
      <c r="I143" s="140"/>
      <c r="J143" s="140"/>
      <c r="K143" s="140"/>
      <c r="L143" s="140"/>
      <c r="M143" s="140"/>
      <c r="N143" s="140"/>
      <c r="O143" s="140"/>
      <c r="P143" s="140"/>
      <c r="Q143" s="140"/>
      <c r="R143" s="140"/>
      <c r="S143" s="140"/>
      <c r="T143" s="140"/>
      <c r="U143" s="141"/>
      <c r="V143" s="226"/>
    </row>
    <row r="144" spans="1:22" s="130" customFormat="1">
      <c r="A144" s="280"/>
      <c r="B144" s="280"/>
      <c r="C144" s="281"/>
      <c r="D144" s="282"/>
      <c r="E144" s="140"/>
      <c r="F144" s="140"/>
      <c r="G144" s="140"/>
      <c r="H144" s="140"/>
      <c r="I144" s="140"/>
      <c r="J144" s="140"/>
      <c r="K144" s="140"/>
      <c r="L144" s="140"/>
      <c r="M144" s="140"/>
      <c r="N144" s="140"/>
      <c r="O144" s="140"/>
      <c r="P144" s="140"/>
      <c r="Q144" s="140"/>
      <c r="R144" s="140"/>
      <c r="S144" s="140"/>
      <c r="T144" s="140"/>
      <c r="U144" s="280"/>
      <c r="V144" s="227"/>
    </row>
    <row r="145" spans="1:22" s="17" customFormat="1">
      <c r="A145" s="141"/>
      <c r="B145" s="141"/>
      <c r="C145" s="278"/>
      <c r="D145" s="279"/>
      <c r="E145" s="283"/>
      <c r="F145" s="284"/>
      <c r="G145" s="284"/>
      <c r="H145" s="284"/>
      <c r="I145" s="284"/>
      <c r="J145" s="284"/>
      <c r="K145" s="284"/>
      <c r="L145" s="284"/>
      <c r="M145" s="284"/>
      <c r="N145" s="284"/>
      <c r="O145" s="284"/>
      <c r="P145" s="284"/>
      <c r="Q145" s="284"/>
      <c r="R145" s="284"/>
      <c r="S145" s="284"/>
      <c r="T145" s="284"/>
      <c r="U145" s="141"/>
      <c r="V145" s="226"/>
    </row>
    <row r="146" spans="1:22" s="17" customFormat="1">
      <c r="A146" s="141"/>
      <c r="B146" s="141"/>
      <c r="C146" s="278"/>
      <c r="D146" s="279"/>
      <c r="E146" s="141"/>
      <c r="F146" s="141"/>
      <c r="G146" s="141"/>
      <c r="H146" s="141"/>
      <c r="I146" s="141"/>
      <c r="J146" s="141"/>
      <c r="K146" s="141"/>
      <c r="L146" s="141"/>
      <c r="M146" s="141"/>
      <c r="N146" s="141"/>
      <c r="O146" s="141"/>
      <c r="P146" s="141"/>
      <c r="Q146" s="141"/>
      <c r="R146" s="141"/>
      <c r="S146" s="141"/>
      <c r="T146" s="141"/>
      <c r="U146" s="141"/>
      <c r="V146" s="226"/>
    </row>
    <row r="147" spans="1:22" s="17" customFormat="1">
      <c r="A147" s="141"/>
      <c r="B147" s="141"/>
      <c r="C147" s="278"/>
      <c r="D147" s="279"/>
      <c r="E147" s="141"/>
      <c r="F147" s="141"/>
      <c r="G147" s="141"/>
      <c r="H147" s="141"/>
      <c r="I147" s="141"/>
      <c r="J147" s="141"/>
      <c r="K147" s="141"/>
      <c r="L147" s="141"/>
      <c r="M147" s="141"/>
      <c r="N147" s="141"/>
      <c r="O147" s="141"/>
      <c r="P147" s="141"/>
      <c r="Q147" s="141"/>
      <c r="R147" s="141"/>
      <c r="S147" s="140"/>
      <c r="T147" s="140"/>
      <c r="U147" s="141"/>
      <c r="V147" s="226"/>
    </row>
    <row r="148" spans="1:22" s="17" customFormat="1">
      <c r="A148" s="141"/>
      <c r="B148" s="141"/>
      <c r="C148" s="278"/>
      <c r="D148" s="279"/>
      <c r="E148" s="141"/>
      <c r="F148" s="141"/>
      <c r="G148" s="141"/>
      <c r="H148" s="141"/>
      <c r="I148" s="141"/>
      <c r="J148" s="141"/>
      <c r="K148" s="141"/>
      <c r="L148" s="141"/>
      <c r="M148" s="141"/>
      <c r="N148" s="141"/>
      <c r="O148" s="141"/>
      <c r="P148" s="141"/>
      <c r="Q148" s="141"/>
      <c r="R148" s="141"/>
      <c r="S148" s="141"/>
      <c r="T148" s="141"/>
      <c r="U148" s="141"/>
      <c r="V148" s="226"/>
    </row>
    <row r="149" spans="1:22" s="17" customFormat="1">
      <c r="A149" s="141"/>
      <c r="B149" s="141"/>
      <c r="C149" s="278"/>
      <c r="D149" s="279"/>
      <c r="E149" s="140"/>
      <c r="F149" s="140"/>
      <c r="G149" s="140"/>
      <c r="H149" s="140"/>
      <c r="I149" s="140"/>
      <c r="J149" s="140"/>
      <c r="K149" s="140"/>
      <c r="L149" s="140"/>
      <c r="M149" s="140"/>
      <c r="N149" s="140"/>
      <c r="O149" s="140"/>
      <c r="P149" s="140"/>
      <c r="Q149" s="140"/>
      <c r="R149" s="140"/>
      <c r="S149" s="140"/>
      <c r="T149" s="140"/>
      <c r="U149" s="141"/>
      <c r="V149" s="226"/>
    </row>
    <row r="150" spans="1:22" s="17" customFormat="1">
      <c r="A150" s="141"/>
      <c r="B150" s="141"/>
      <c r="C150" s="278"/>
      <c r="D150" s="279"/>
      <c r="E150" s="140"/>
      <c r="F150" s="140"/>
      <c r="G150" s="140"/>
      <c r="H150" s="140"/>
      <c r="I150" s="140"/>
      <c r="J150" s="140"/>
      <c r="K150" s="140"/>
      <c r="L150" s="140"/>
      <c r="M150" s="140"/>
      <c r="N150" s="140"/>
      <c r="O150" s="140"/>
      <c r="P150" s="140"/>
      <c r="Q150" s="140"/>
      <c r="R150" s="140"/>
      <c r="S150" s="140"/>
      <c r="T150" s="140"/>
      <c r="U150" s="141"/>
      <c r="V150" s="226"/>
    </row>
    <row r="151" spans="1:22" s="17" customFormat="1">
      <c r="A151" s="141"/>
      <c r="B151" s="141"/>
      <c r="C151" s="278"/>
      <c r="D151" s="279"/>
      <c r="E151" s="140"/>
      <c r="F151" s="140"/>
      <c r="G151" s="140"/>
      <c r="H151" s="140"/>
      <c r="I151" s="140"/>
      <c r="J151" s="140"/>
      <c r="K151" s="140"/>
      <c r="L151" s="140"/>
      <c r="M151" s="140"/>
      <c r="N151" s="140"/>
      <c r="O151" s="140"/>
      <c r="P151" s="140"/>
      <c r="Q151" s="140"/>
      <c r="R151" s="140"/>
      <c r="S151" s="140"/>
      <c r="T151" s="140"/>
      <c r="U151" s="141"/>
      <c r="V151" s="226"/>
    </row>
    <row r="152" spans="1:22">
      <c r="E152" s="31"/>
      <c r="F152" s="31"/>
      <c r="G152" s="31"/>
      <c r="H152" s="31"/>
      <c r="I152" s="212"/>
      <c r="J152" s="212"/>
      <c r="K152" s="212"/>
      <c r="L152" s="212"/>
      <c r="M152" s="212"/>
      <c r="N152" s="212"/>
      <c r="O152" s="212"/>
      <c r="P152" s="31"/>
      <c r="Q152" s="140"/>
      <c r="R152" s="31"/>
      <c r="S152" s="140"/>
      <c r="T152" s="140"/>
    </row>
    <row r="153" spans="1:22">
      <c r="E153" s="31"/>
      <c r="F153" s="31"/>
      <c r="G153" s="31"/>
      <c r="H153" s="31"/>
      <c r="I153" s="212"/>
      <c r="J153" s="212"/>
      <c r="K153" s="212"/>
      <c r="L153" s="212"/>
      <c r="M153" s="212"/>
      <c r="N153" s="212"/>
      <c r="O153" s="212"/>
      <c r="P153" s="31"/>
      <c r="Q153" s="140"/>
      <c r="R153" s="31"/>
      <c r="S153" s="140"/>
      <c r="T153" s="140"/>
    </row>
  </sheetData>
  <autoFilter ref="A4:U145">
    <filterColumn colId="1"/>
    <filterColumn colId="3"/>
  </autoFilter>
  <mergeCells count="1">
    <mergeCell ref="A1:U2"/>
  </mergeCells>
  <printOptions horizontalCentered="1"/>
  <pageMargins left="0.11811023622047245" right="0.11811023622047245" top="0.82677165354330717" bottom="0.43307086614173229" header="0.27559055118110237" footer="0.19685039370078741"/>
  <pageSetup paperSize="9" scale="75"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1" manualBreakCount="1">
    <brk id="9" max="20" man="1"/>
  </rowBreaks>
</worksheet>
</file>

<file path=xl/worksheets/sheet2.xml><?xml version="1.0" encoding="utf-8"?>
<worksheet xmlns="http://schemas.openxmlformats.org/spreadsheetml/2006/main" xmlns:r="http://schemas.openxmlformats.org/officeDocument/2006/relationships">
  <dimension ref="A2:V27"/>
  <sheetViews>
    <sheetView zoomScaleNormal="100" workbookViewId="0">
      <pane ySplit="4" topLeftCell="A19" activePane="bottomLeft" state="frozen"/>
      <selection pane="bottomLeft" activeCell="F19" sqref="F19"/>
    </sheetView>
  </sheetViews>
  <sheetFormatPr defaultColWidth="9.140625" defaultRowHeight="12.75"/>
  <cols>
    <col min="1" max="1" width="6.42578125" style="18" customWidth="1"/>
    <col min="2" max="2" width="28.42578125" style="18" customWidth="1"/>
    <col min="3" max="3" width="13.42578125" style="122" customWidth="1"/>
    <col min="4" max="4" width="13.140625" style="179" bestFit="1" customWidth="1"/>
    <col min="5" max="5" width="14.42578125" style="18" bestFit="1" customWidth="1"/>
    <col min="6" max="6" width="15" style="18" customWidth="1"/>
    <col min="7" max="7" width="15.42578125" style="18" customWidth="1"/>
    <col min="8" max="8" width="17.42578125" style="18" hidden="1" customWidth="1"/>
    <col min="9" max="9" width="18.140625" style="219" hidden="1" customWidth="1"/>
    <col min="10" max="10" width="20.85546875" style="219" hidden="1" customWidth="1"/>
    <col min="11" max="11" width="22" style="219" hidden="1" customWidth="1"/>
    <col min="12" max="12" width="19.7109375" style="219" hidden="1" customWidth="1"/>
    <col min="13" max="13" width="21.5703125" style="219" hidden="1" customWidth="1"/>
    <col min="14" max="14" width="20.85546875" style="219" hidden="1" customWidth="1"/>
    <col min="15" max="15" width="24.5703125" style="219" hidden="1" customWidth="1"/>
    <col min="16" max="16" width="24.5703125" style="1" hidden="1" customWidth="1"/>
    <col min="17" max="17" width="18.28515625" style="18" customWidth="1"/>
    <col min="18" max="18" width="16" style="18" customWidth="1"/>
    <col min="19" max="19" width="16" style="18" hidden="1" customWidth="1"/>
    <col min="20" max="20" width="16" style="18" customWidth="1"/>
    <col min="21" max="21" width="22.5703125" style="180" customWidth="1"/>
    <col min="22" max="22" width="9.28515625" style="221" bestFit="1" customWidth="1"/>
    <col min="23" max="16384" width="9.140625" style="18"/>
  </cols>
  <sheetData>
    <row r="2" spans="1:22" ht="13.5" thickBot="1">
      <c r="A2" s="386"/>
      <c r="B2" s="386"/>
      <c r="C2" s="386"/>
      <c r="D2" s="386"/>
      <c r="E2" s="386"/>
      <c r="F2" s="386"/>
      <c r="G2" s="386"/>
      <c r="H2" s="386"/>
      <c r="I2" s="386"/>
      <c r="J2" s="386"/>
      <c r="K2" s="386"/>
      <c r="L2" s="386"/>
      <c r="M2" s="386"/>
      <c r="N2" s="386"/>
      <c r="O2" s="386"/>
      <c r="P2" s="386"/>
      <c r="Q2" s="386"/>
      <c r="R2" s="142"/>
      <c r="S2" s="142"/>
    </row>
    <row r="3" spans="1:22" ht="73.5" customHeight="1" thickTop="1">
      <c r="A3" s="19" t="s">
        <v>0</v>
      </c>
      <c r="B3" s="20" t="s">
        <v>1</v>
      </c>
      <c r="C3" s="20" t="s">
        <v>236</v>
      </c>
      <c r="D3" s="20" t="s">
        <v>232</v>
      </c>
      <c r="E3" s="21" t="s">
        <v>51</v>
      </c>
      <c r="F3" s="22" t="s">
        <v>2</v>
      </c>
      <c r="G3" s="23" t="s">
        <v>52</v>
      </c>
      <c r="H3" s="22" t="s">
        <v>294</v>
      </c>
      <c r="I3" s="23" t="s">
        <v>295</v>
      </c>
      <c r="J3" s="23" t="s">
        <v>362</v>
      </c>
      <c r="K3" s="23" t="s">
        <v>340</v>
      </c>
      <c r="L3" s="23" t="s">
        <v>341</v>
      </c>
      <c r="M3" s="23" t="s">
        <v>342</v>
      </c>
      <c r="N3" s="23" t="s">
        <v>527</v>
      </c>
      <c r="O3" s="23" t="s">
        <v>354</v>
      </c>
      <c r="P3" s="23" t="s">
        <v>440</v>
      </c>
      <c r="Q3" s="23" t="s">
        <v>533</v>
      </c>
      <c r="R3" s="23" t="s">
        <v>441</v>
      </c>
      <c r="S3" s="23" t="s">
        <v>442</v>
      </c>
      <c r="T3" s="23" t="s">
        <v>339</v>
      </c>
      <c r="U3" s="23" t="s">
        <v>3</v>
      </c>
    </row>
    <row r="4" spans="1:22" s="85" customFormat="1" ht="26.25" customHeight="1">
      <c r="A4" s="191" t="s">
        <v>343</v>
      </c>
      <c r="B4" s="192" t="s">
        <v>344</v>
      </c>
      <c r="C4" s="192" t="s">
        <v>345</v>
      </c>
      <c r="D4" s="192" t="s">
        <v>346</v>
      </c>
      <c r="E4" s="107" t="s">
        <v>347</v>
      </c>
      <c r="F4" s="107" t="s">
        <v>348</v>
      </c>
      <c r="G4" s="193" t="s">
        <v>349</v>
      </c>
      <c r="H4" s="107" t="s">
        <v>350</v>
      </c>
      <c r="I4" s="217" t="s">
        <v>351</v>
      </c>
      <c r="J4" s="217">
        <v>10</v>
      </c>
      <c r="K4" s="217">
        <v>11</v>
      </c>
      <c r="L4" s="217">
        <v>12</v>
      </c>
      <c r="M4" s="217" t="s">
        <v>352</v>
      </c>
      <c r="N4" s="217" t="s">
        <v>353</v>
      </c>
      <c r="O4" s="217">
        <v>9</v>
      </c>
      <c r="P4" s="194">
        <v>9</v>
      </c>
      <c r="Q4" s="194">
        <v>8</v>
      </c>
      <c r="R4" s="194" t="s">
        <v>534</v>
      </c>
      <c r="S4" s="194">
        <v>10</v>
      </c>
      <c r="T4" s="194">
        <v>10</v>
      </c>
      <c r="U4" s="194">
        <v>11</v>
      </c>
      <c r="V4" s="215"/>
    </row>
    <row r="5" spans="1:22" ht="61.5" customHeight="1">
      <c r="A5" s="24">
        <v>100</v>
      </c>
      <c r="B5" s="25" t="s">
        <v>66</v>
      </c>
      <c r="C5" s="120"/>
      <c r="D5" s="120"/>
      <c r="E5" s="26">
        <f>E24</f>
        <v>4452908.79</v>
      </c>
      <c r="F5" s="26">
        <f t="shared" ref="F5:T5" si="0">F24</f>
        <v>4245081.79</v>
      </c>
      <c r="G5" s="26">
        <f t="shared" si="0"/>
        <v>4452908.79</v>
      </c>
      <c r="H5" s="26">
        <f t="shared" si="0"/>
        <v>3522766.4899999998</v>
      </c>
      <c r="I5" s="218">
        <f t="shared" si="0"/>
        <v>930142.29999999993</v>
      </c>
      <c r="J5" s="218">
        <f t="shared" si="0"/>
        <v>87779.790000000008</v>
      </c>
      <c r="K5" s="218">
        <f t="shared" si="0"/>
        <v>184355.22999999998</v>
      </c>
      <c r="L5" s="218">
        <f t="shared" si="0"/>
        <v>53306.62</v>
      </c>
      <c r="M5" s="218">
        <f t="shared" si="0"/>
        <v>325441.64</v>
      </c>
      <c r="N5" s="218">
        <f t="shared" si="0"/>
        <v>122537.34</v>
      </c>
      <c r="O5" s="218">
        <f t="shared" si="0"/>
        <v>447978.98000000004</v>
      </c>
      <c r="P5" s="26">
        <f t="shared" si="0"/>
        <v>210317.13</v>
      </c>
      <c r="Q5" s="26">
        <f t="shared" si="0"/>
        <v>3733083.6199999992</v>
      </c>
      <c r="R5" s="26">
        <f t="shared" si="0"/>
        <v>719825.16999999993</v>
      </c>
      <c r="S5" s="26">
        <f t="shared" si="0"/>
        <v>602697.68999999994</v>
      </c>
      <c r="T5" s="26">
        <f t="shared" si="0"/>
        <v>339535.08</v>
      </c>
      <c r="U5" s="181" t="s">
        <v>275</v>
      </c>
    </row>
    <row r="6" spans="1:22" ht="26.25" customHeight="1">
      <c r="A6" s="390" t="s">
        <v>147</v>
      </c>
      <c r="B6" s="391"/>
      <c r="C6" s="391"/>
      <c r="D6" s="391"/>
      <c r="E6" s="391"/>
      <c r="F6" s="391"/>
      <c r="G6" s="391"/>
      <c r="H6" s="391"/>
      <c r="I6" s="391"/>
      <c r="J6" s="391"/>
      <c r="K6" s="391"/>
      <c r="L6" s="391"/>
      <c r="M6" s="391"/>
      <c r="N6" s="391"/>
      <c r="O6" s="391"/>
      <c r="P6" s="391"/>
      <c r="Q6" s="391"/>
      <c r="R6" s="391"/>
      <c r="S6" s="391"/>
      <c r="T6" s="391"/>
      <c r="U6" s="392"/>
    </row>
    <row r="7" spans="1:22" s="1" customFormat="1" ht="72.75" customHeight="1">
      <c r="A7" s="24">
        <v>1</v>
      </c>
      <c r="B7" s="30" t="s">
        <v>67</v>
      </c>
      <c r="C7" s="121" t="s">
        <v>326</v>
      </c>
      <c r="D7" s="121" t="s">
        <v>233</v>
      </c>
      <c r="E7" s="27">
        <v>14844.68</v>
      </c>
      <c r="F7" s="28">
        <v>14844.68</v>
      </c>
      <c r="G7" s="28">
        <v>14844.68</v>
      </c>
      <c r="H7" s="29">
        <v>0</v>
      </c>
      <c r="I7" s="29">
        <f>G7-H7</f>
        <v>14844.68</v>
      </c>
      <c r="J7" s="29">
        <v>0</v>
      </c>
      <c r="K7" s="29">
        <v>14844.68</v>
      </c>
      <c r="L7" s="29">
        <v>0</v>
      </c>
      <c r="M7" s="29">
        <v>14844.68</v>
      </c>
      <c r="N7" s="29">
        <v>0</v>
      </c>
      <c r="O7" s="29">
        <v>14844.68</v>
      </c>
      <c r="P7" s="29">
        <v>0</v>
      </c>
      <c r="Q7" s="29">
        <f>H7+P7</f>
        <v>0</v>
      </c>
      <c r="R7" s="29">
        <f>G7-Q7</f>
        <v>14844.68</v>
      </c>
      <c r="S7" s="173">
        <v>14844.68</v>
      </c>
      <c r="T7" s="173">
        <v>14844.68</v>
      </c>
      <c r="U7" s="181" t="s">
        <v>323</v>
      </c>
      <c r="V7" s="215">
        <v>14844.68</v>
      </c>
    </row>
    <row r="8" spans="1:22" s="1" customFormat="1" ht="48" customHeight="1">
      <c r="A8" s="24">
        <v>2</v>
      </c>
      <c r="B8" s="30" t="s">
        <v>68</v>
      </c>
      <c r="C8" s="121" t="s">
        <v>326</v>
      </c>
      <c r="D8" s="121" t="s">
        <v>228</v>
      </c>
      <c r="E8" s="27">
        <v>610879.64</v>
      </c>
      <c r="F8" s="28">
        <v>610879.64</v>
      </c>
      <c r="G8" s="27">
        <v>610879.64</v>
      </c>
      <c r="H8" s="29">
        <v>577384.72</v>
      </c>
      <c r="I8" s="29">
        <f t="shared" ref="I8:I23" si="1">G8-H8</f>
        <v>33494.920000000042</v>
      </c>
      <c r="J8" s="285">
        <v>0</v>
      </c>
      <c r="K8" s="285">
        <v>0</v>
      </c>
      <c r="L8" s="285">
        <v>0</v>
      </c>
      <c r="M8" s="29">
        <v>0</v>
      </c>
      <c r="N8" s="285">
        <v>0</v>
      </c>
      <c r="O8" s="29">
        <v>0</v>
      </c>
      <c r="P8" s="29">
        <v>0</v>
      </c>
      <c r="Q8" s="29">
        <f t="shared" ref="Q8:Q23" si="2">H8+P8</f>
        <v>577384.72</v>
      </c>
      <c r="R8" s="29">
        <f t="shared" ref="R8:R23" si="3">G8-Q8</f>
        <v>33494.920000000042</v>
      </c>
      <c r="S8" s="173">
        <v>33494.92</v>
      </c>
      <c r="T8" s="173">
        <v>33494.92</v>
      </c>
      <c r="U8" s="181" t="s">
        <v>403</v>
      </c>
      <c r="V8" s="215"/>
    </row>
    <row r="9" spans="1:22" s="1" customFormat="1" ht="46.5" customHeight="1">
      <c r="A9" s="24">
        <v>3</v>
      </c>
      <c r="B9" s="30" t="s">
        <v>69</v>
      </c>
      <c r="C9" s="121" t="s">
        <v>326</v>
      </c>
      <c r="D9" s="121" t="s">
        <v>228</v>
      </c>
      <c r="E9" s="27">
        <v>197340.79999999999</v>
      </c>
      <c r="F9" s="28">
        <v>197340.79999999999</v>
      </c>
      <c r="G9" s="27">
        <v>197340.79999999999</v>
      </c>
      <c r="H9" s="29">
        <v>192029.43</v>
      </c>
      <c r="I9" s="29">
        <f t="shared" si="1"/>
        <v>5311.3699999999953</v>
      </c>
      <c r="J9" s="285">
        <v>0</v>
      </c>
      <c r="K9" s="285">
        <v>0</v>
      </c>
      <c r="L9" s="285">
        <v>0</v>
      </c>
      <c r="M9" s="29">
        <v>0</v>
      </c>
      <c r="N9" s="285">
        <v>0</v>
      </c>
      <c r="O9" s="29">
        <v>0</v>
      </c>
      <c r="P9" s="29">
        <v>0</v>
      </c>
      <c r="Q9" s="29">
        <f t="shared" si="2"/>
        <v>192029.43</v>
      </c>
      <c r="R9" s="29">
        <f t="shared" si="3"/>
        <v>5311.3699999999953</v>
      </c>
      <c r="S9" s="173">
        <v>5311.37</v>
      </c>
      <c r="T9" s="173">
        <v>5311.37</v>
      </c>
      <c r="U9" s="181" t="s">
        <v>403</v>
      </c>
      <c r="V9" s="215"/>
    </row>
    <row r="10" spans="1:22" s="1" customFormat="1" ht="69.75" customHeight="1">
      <c r="A10" s="24">
        <v>4</v>
      </c>
      <c r="B10" s="30" t="s">
        <v>70</v>
      </c>
      <c r="C10" s="121" t="s">
        <v>326</v>
      </c>
      <c r="D10" s="121" t="s">
        <v>218</v>
      </c>
      <c r="E10" s="27">
        <v>46555</v>
      </c>
      <c r="F10" s="28">
        <v>46555</v>
      </c>
      <c r="G10" s="27">
        <v>46555</v>
      </c>
      <c r="H10" s="29">
        <v>40688</v>
      </c>
      <c r="I10" s="29">
        <f t="shared" si="1"/>
        <v>5867</v>
      </c>
      <c r="J10" s="285">
        <v>0</v>
      </c>
      <c r="K10" s="285">
        <v>0</v>
      </c>
      <c r="L10" s="285">
        <v>0</v>
      </c>
      <c r="M10" s="29">
        <v>0</v>
      </c>
      <c r="N10" s="285">
        <v>0</v>
      </c>
      <c r="O10" s="29">
        <v>0</v>
      </c>
      <c r="P10" s="29">
        <v>0</v>
      </c>
      <c r="Q10" s="29">
        <f t="shared" si="2"/>
        <v>40688</v>
      </c>
      <c r="R10" s="29">
        <f t="shared" si="3"/>
        <v>5867</v>
      </c>
      <c r="S10" s="173">
        <v>5867</v>
      </c>
      <c r="T10" s="173">
        <v>5867</v>
      </c>
      <c r="U10" s="181" t="s">
        <v>248</v>
      </c>
      <c r="V10" s="215"/>
    </row>
    <row r="11" spans="1:22" s="1" customFormat="1" ht="33" customHeight="1">
      <c r="A11" s="24">
        <v>5</v>
      </c>
      <c r="B11" s="25" t="s">
        <v>71</v>
      </c>
      <c r="C11" s="121" t="s">
        <v>326</v>
      </c>
      <c r="D11" s="120" t="s">
        <v>217</v>
      </c>
      <c r="E11" s="27">
        <v>326656</v>
      </c>
      <c r="F11" s="28">
        <v>326656</v>
      </c>
      <c r="G11" s="27">
        <v>326656</v>
      </c>
      <c r="H11" s="29">
        <v>316289.29000000004</v>
      </c>
      <c r="I11" s="29">
        <f t="shared" si="1"/>
        <v>10366.709999999963</v>
      </c>
      <c r="J11" s="285">
        <v>0</v>
      </c>
      <c r="K11" s="285">
        <v>0</v>
      </c>
      <c r="L11" s="285">
        <v>0</v>
      </c>
      <c r="M11" s="29">
        <v>0</v>
      </c>
      <c r="N11" s="285">
        <v>0</v>
      </c>
      <c r="O11" s="29">
        <v>0</v>
      </c>
      <c r="P11" s="29">
        <v>0</v>
      </c>
      <c r="Q11" s="29">
        <f t="shared" si="2"/>
        <v>316289.29000000004</v>
      </c>
      <c r="R11" s="29">
        <f t="shared" si="3"/>
        <v>10366.709999999963</v>
      </c>
      <c r="S11" s="173">
        <v>10366.709999999999</v>
      </c>
      <c r="T11" s="173">
        <v>10366.709999999999</v>
      </c>
      <c r="U11" s="181" t="s">
        <v>242</v>
      </c>
      <c r="V11" s="215"/>
    </row>
    <row r="12" spans="1:22" s="1" customFormat="1" ht="73.5" customHeight="1">
      <c r="A12" s="24">
        <v>6</v>
      </c>
      <c r="B12" s="25" t="s">
        <v>72</v>
      </c>
      <c r="C12" s="121" t="s">
        <v>326</v>
      </c>
      <c r="D12" s="120" t="s">
        <v>234</v>
      </c>
      <c r="E12" s="27">
        <v>74000</v>
      </c>
      <c r="F12" s="28">
        <v>74000</v>
      </c>
      <c r="G12" s="27">
        <v>74000</v>
      </c>
      <c r="H12" s="29">
        <v>69871.13</v>
      </c>
      <c r="I12" s="29">
        <f t="shared" si="1"/>
        <v>4128.8699999999953</v>
      </c>
      <c r="J12" s="285">
        <v>0</v>
      </c>
      <c r="K12" s="285">
        <v>0</v>
      </c>
      <c r="L12" s="285">
        <v>0</v>
      </c>
      <c r="M12" s="29">
        <v>0</v>
      </c>
      <c r="N12" s="285">
        <v>0</v>
      </c>
      <c r="O12" s="29">
        <v>0</v>
      </c>
      <c r="P12" s="29">
        <v>0</v>
      </c>
      <c r="Q12" s="29">
        <f t="shared" si="2"/>
        <v>69871.13</v>
      </c>
      <c r="R12" s="29">
        <f t="shared" si="3"/>
        <v>4128.8699999999953</v>
      </c>
      <c r="S12" s="173">
        <v>4128.87</v>
      </c>
      <c r="T12" s="173">
        <v>4128.87</v>
      </c>
      <c r="U12" s="181" t="s">
        <v>627</v>
      </c>
      <c r="V12" s="215"/>
    </row>
    <row r="13" spans="1:22" s="1" customFormat="1" ht="48" customHeight="1">
      <c r="A13" s="24">
        <v>7</v>
      </c>
      <c r="B13" s="25" t="s">
        <v>73</v>
      </c>
      <c r="C13" s="121" t="s">
        <v>326</v>
      </c>
      <c r="D13" s="120" t="s">
        <v>234</v>
      </c>
      <c r="E13" s="27">
        <v>42125.34</v>
      </c>
      <c r="F13" s="28">
        <v>42125.34</v>
      </c>
      <c r="G13" s="27">
        <v>42125.34</v>
      </c>
      <c r="H13" s="29">
        <v>0</v>
      </c>
      <c r="I13" s="29">
        <f t="shared" si="1"/>
        <v>42125.34</v>
      </c>
      <c r="J13" s="285">
        <v>0</v>
      </c>
      <c r="K13" s="285">
        <v>42125.34</v>
      </c>
      <c r="L13" s="285">
        <v>0</v>
      </c>
      <c r="M13" s="29">
        <v>42125.34</v>
      </c>
      <c r="N13" s="285">
        <v>0</v>
      </c>
      <c r="O13" s="29">
        <v>42125.34</v>
      </c>
      <c r="P13" s="29">
        <v>0</v>
      </c>
      <c r="Q13" s="29">
        <f t="shared" si="2"/>
        <v>0</v>
      </c>
      <c r="R13" s="29">
        <f t="shared" si="3"/>
        <v>42125.34</v>
      </c>
      <c r="S13" s="173">
        <v>42125.34</v>
      </c>
      <c r="T13" s="173">
        <v>42125.34</v>
      </c>
      <c r="U13" s="181" t="s">
        <v>323</v>
      </c>
      <c r="V13" s="215">
        <v>42125.34</v>
      </c>
    </row>
    <row r="14" spans="1:22" s="1" customFormat="1" ht="50.25" customHeight="1">
      <c r="A14" s="24">
        <v>8</v>
      </c>
      <c r="B14" s="25" t="s">
        <v>74</v>
      </c>
      <c r="C14" s="121" t="s">
        <v>326</v>
      </c>
      <c r="D14" s="120" t="s">
        <v>219</v>
      </c>
      <c r="E14" s="27">
        <v>196143</v>
      </c>
      <c r="F14" s="28">
        <v>196143</v>
      </c>
      <c r="G14" s="27">
        <v>196143</v>
      </c>
      <c r="H14" s="29">
        <v>187088</v>
      </c>
      <c r="I14" s="29">
        <f t="shared" si="1"/>
        <v>9055</v>
      </c>
      <c r="J14" s="285">
        <v>0</v>
      </c>
      <c r="K14" s="285">
        <v>0</v>
      </c>
      <c r="L14" s="285">
        <v>0</v>
      </c>
      <c r="M14" s="29">
        <v>0</v>
      </c>
      <c r="N14" s="285">
        <v>0</v>
      </c>
      <c r="O14" s="29">
        <v>0</v>
      </c>
      <c r="P14" s="29">
        <v>0</v>
      </c>
      <c r="Q14" s="29">
        <f t="shared" si="2"/>
        <v>187088</v>
      </c>
      <c r="R14" s="29">
        <f t="shared" si="3"/>
        <v>9055</v>
      </c>
      <c r="S14" s="173">
        <v>9055</v>
      </c>
      <c r="T14" s="173">
        <v>9055</v>
      </c>
      <c r="U14" s="181" t="s">
        <v>243</v>
      </c>
      <c r="V14" s="215"/>
    </row>
    <row r="15" spans="1:22" s="1" customFormat="1" ht="83.25" customHeight="1">
      <c r="A15" s="24">
        <v>9</v>
      </c>
      <c r="B15" s="25" t="s">
        <v>75</v>
      </c>
      <c r="C15" s="121" t="s">
        <v>326</v>
      </c>
      <c r="D15" s="120" t="s">
        <v>233</v>
      </c>
      <c r="E15" s="27">
        <v>14711.73</v>
      </c>
      <c r="F15" s="28">
        <v>14711.73</v>
      </c>
      <c r="G15" s="27">
        <v>14711.73</v>
      </c>
      <c r="H15" s="29">
        <v>0</v>
      </c>
      <c r="I15" s="29">
        <f t="shared" si="1"/>
        <v>14711.73</v>
      </c>
      <c r="J15" s="285">
        <v>0</v>
      </c>
      <c r="K15" s="285">
        <v>14711.73</v>
      </c>
      <c r="L15" s="285">
        <v>0</v>
      </c>
      <c r="M15" s="29">
        <v>14711.73</v>
      </c>
      <c r="N15" s="285">
        <v>0</v>
      </c>
      <c r="O15" s="29">
        <v>14711.73</v>
      </c>
      <c r="P15" s="29">
        <v>0</v>
      </c>
      <c r="Q15" s="29">
        <f t="shared" si="2"/>
        <v>0</v>
      </c>
      <c r="R15" s="29">
        <f t="shared" si="3"/>
        <v>14711.73</v>
      </c>
      <c r="S15" s="173">
        <v>14711.73</v>
      </c>
      <c r="T15" s="173">
        <v>14711.73</v>
      </c>
      <c r="U15" s="181" t="s">
        <v>323</v>
      </c>
      <c r="V15" s="215">
        <v>14711.73</v>
      </c>
    </row>
    <row r="16" spans="1:22" s="1" customFormat="1" ht="84" customHeight="1">
      <c r="A16" s="24">
        <v>10</v>
      </c>
      <c r="B16" s="25" t="s">
        <v>76</v>
      </c>
      <c r="C16" s="121" t="s">
        <v>326</v>
      </c>
      <c r="D16" s="120" t="s">
        <v>230</v>
      </c>
      <c r="E16" s="27">
        <v>1037781.35</v>
      </c>
      <c r="F16" s="28">
        <v>1037781.35</v>
      </c>
      <c r="G16" s="27">
        <v>1037781.35</v>
      </c>
      <c r="H16" s="29">
        <v>984474.73</v>
      </c>
      <c r="I16" s="29">
        <f t="shared" si="1"/>
        <v>53306.619999999995</v>
      </c>
      <c r="J16" s="285">
        <v>0</v>
      </c>
      <c r="K16" s="285">
        <v>0</v>
      </c>
      <c r="L16" s="285">
        <v>53306.62</v>
      </c>
      <c r="M16" s="29">
        <v>53306.62</v>
      </c>
      <c r="N16" s="285">
        <v>0</v>
      </c>
      <c r="O16" s="29">
        <v>53306.62</v>
      </c>
      <c r="P16" s="29">
        <v>0</v>
      </c>
      <c r="Q16" s="29">
        <f t="shared" si="2"/>
        <v>984474.73</v>
      </c>
      <c r="R16" s="29">
        <f t="shared" si="3"/>
        <v>53306.619999999995</v>
      </c>
      <c r="S16" s="173">
        <v>53306.62</v>
      </c>
      <c r="T16" s="173">
        <v>53306.62</v>
      </c>
      <c r="U16" s="181" t="s">
        <v>244</v>
      </c>
      <c r="V16" s="215">
        <v>53306.62</v>
      </c>
    </row>
    <row r="17" spans="1:22" s="1" customFormat="1" ht="49.5" customHeight="1">
      <c r="A17" s="24">
        <v>11</v>
      </c>
      <c r="B17" s="25" t="s">
        <v>77</v>
      </c>
      <c r="C17" s="121" t="s">
        <v>326</v>
      </c>
      <c r="D17" s="120" t="s">
        <v>221</v>
      </c>
      <c r="E17" s="27">
        <v>56037</v>
      </c>
      <c r="F17" s="28">
        <v>56037</v>
      </c>
      <c r="G17" s="27">
        <v>56037</v>
      </c>
      <c r="H17" s="29">
        <v>48916.4</v>
      </c>
      <c r="I17" s="29">
        <f t="shared" si="1"/>
        <v>7120.5999999999985</v>
      </c>
      <c r="J17" s="285">
        <v>0</v>
      </c>
      <c r="K17" s="285">
        <v>0</v>
      </c>
      <c r="L17" s="285">
        <v>0</v>
      </c>
      <c r="M17" s="29">
        <v>0</v>
      </c>
      <c r="N17" s="285">
        <v>0</v>
      </c>
      <c r="O17" s="29">
        <v>0</v>
      </c>
      <c r="P17" s="29">
        <v>0</v>
      </c>
      <c r="Q17" s="29">
        <f t="shared" si="2"/>
        <v>48916.4</v>
      </c>
      <c r="R17" s="29">
        <f t="shared" si="3"/>
        <v>7120.5999999999985</v>
      </c>
      <c r="S17" s="173">
        <v>7120.6</v>
      </c>
      <c r="T17" s="173">
        <v>7120.6</v>
      </c>
      <c r="U17" s="181" t="s">
        <v>307</v>
      </c>
      <c r="V17" s="215"/>
    </row>
    <row r="18" spans="1:22" s="1" customFormat="1" ht="60.75" customHeight="1">
      <c r="A18" s="24">
        <v>12</v>
      </c>
      <c r="B18" s="25" t="s">
        <v>13</v>
      </c>
      <c r="C18" s="120"/>
      <c r="D18" s="120" t="s">
        <v>222</v>
      </c>
      <c r="E18" s="27">
        <v>600000</v>
      </c>
      <c r="F18" s="28">
        <v>400000</v>
      </c>
      <c r="G18" s="27">
        <v>600000</v>
      </c>
      <c r="H18" s="29">
        <v>176435.77</v>
      </c>
      <c r="I18" s="29">
        <f t="shared" si="1"/>
        <v>423564.23</v>
      </c>
      <c r="J18" s="29">
        <v>0</v>
      </c>
      <c r="K18" s="29">
        <v>0</v>
      </c>
      <c r="L18" s="29">
        <v>0</v>
      </c>
      <c r="M18" s="29">
        <v>0</v>
      </c>
      <c r="N18" s="29">
        <v>122537.34</v>
      </c>
      <c r="O18" s="29">
        <v>122537.34</v>
      </c>
      <c r="P18" s="29">
        <v>122537.34</v>
      </c>
      <c r="Q18" s="29">
        <f t="shared" si="2"/>
        <v>298973.11</v>
      </c>
      <c r="R18" s="29">
        <f t="shared" si="3"/>
        <v>301026.89</v>
      </c>
      <c r="S18" s="173">
        <v>288726.89</v>
      </c>
      <c r="T18" s="173">
        <v>25564.28</v>
      </c>
      <c r="U18" s="181" t="s">
        <v>276</v>
      </c>
      <c r="V18" s="215"/>
    </row>
    <row r="19" spans="1:22" s="1" customFormat="1" ht="111.75" customHeight="1">
      <c r="A19" s="24">
        <v>13</v>
      </c>
      <c r="B19" s="25" t="s">
        <v>23</v>
      </c>
      <c r="C19" s="120"/>
      <c r="D19" s="120" t="s">
        <v>222</v>
      </c>
      <c r="E19" s="27">
        <v>275697.36</v>
      </c>
      <c r="F19" s="28">
        <v>275697.36</v>
      </c>
      <c r="G19" s="27">
        <v>275697.36</v>
      </c>
      <c r="H19" s="29">
        <v>177696.88</v>
      </c>
      <c r="I19" s="29">
        <f t="shared" si="1"/>
        <v>98000.479999999981</v>
      </c>
      <c r="J19" s="29">
        <v>0</v>
      </c>
      <c r="K19" s="29">
        <v>98000.48</v>
      </c>
      <c r="L19" s="29">
        <v>0</v>
      </c>
      <c r="M19" s="29">
        <v>98000.48</v>
      </c>
      <c r="N19" s="29">
        <v>0</v>
      </c>
      <c r="O19" s="29">
        <v>98000.48</v>
      </c>
      <c r="P19" s="29">
        <v>0</v>
      </c>
      <c r="Q19" s="29">
        <f t="shared" si="2"/>
        <v>177696.88</v>
      </c>
      <c r="R19" s="29">
        <f t="shared" si="3"/>
        <v>98000.479999999981</v>
      </c>
      <c r="S19" s="173">
        <v>1000</v>
      </c>
      <c r="T19" s="173">
        <v>1000</v>
      </c>
      <c r="U19" s="181" t="s">
        <v>213</v>
      </c>
      <c r="V19" s="215">
        <v>98000.48</v>
      </c>
    </row>
    <row r="20" spans="1:22" s="131" customFormat="1" ht="64.5" customHeight="1">
      <c r="A20" s="202">
        <v>14</v>
      </c>
      <c r="B20" s="123" t="s">
        <v>44</v>
      </c>
      <c r="C20" s="271" t="s">
        <v>326</v>
      </c>
      <c r="D20" s="124" t="s">
        <v>227</v>
      </c>
      <c r="E20" s="125">
        <v>60000</v>
      </c>
      <c r="F20" s="126">
        <v>52173</v>
      </c>
      <c r="G20" s="125">
        <v>60000</v>
      </c>
      <c r="H20" s="127">
        <v>0</v>
      </c>
      <c r="I20" s="127">
        <f t="shared" si="1"/>
        <v>60000</v>
      </c>
      <c r="J20" s="127">
        <v>45079.15</v>
      </c>
      <c r="K20" s="127">
        <v>0</v>
      </c>
      <c r="L20" s="127">
        <v>0</v>
      </c>
      <c r="M20" s="127">
        <v>45079.15</v>
      </c>
      <c r="N20" s="127">
        <v>0</v>
      </c>
      <c r="O20" s="127">
        <v>45079.15</v>
      </c>
      <c r="P20" s="127">
        <v>45079.15</v>
      </c>
      <c r="Q20" s="127">
        <f t="shared" si="2"/>
        <v>45079.15</v>
      </c>
      <c r="R20" s="127">
        <f t="shared" si="3"/>
        <v>14920.849999999999</v>
      </c>
      <c r="S20" s="175">
        <v>7093.85</v>
      </c>
      <c r="T20" s="175">
        <v>7093.85</v>
      </c>
      <c r="U20" s="128" t="s">
        <v>50</v>
      </c>
      <c r="V20" s="222"/>
    </row>
    <row r="21" spans="1:22" s="1" customFormat="1" ht="53.25" customHeight="1">
      <c r="A21" s="24">
        <v>14.1</v>
      </c>
      <c r="B21" s="25" t="s">
        <v>45</v>
      </c>
      <c r="C21" s="121" t="s">
        <v>326</v>
      </c>
      <c r="D21" s="120" t="s">
        <v>227</v>
      </c>
      <c r="E21" s="27">
        <v>52173</v>
      </c>
      <c r="F21" s="28">
        <v>52173</v>
      </c>
      <c r="G21" s="27">
        <v>52173</v>
      </c>
      <c r="H21" s="29">
        <v>0</v>
      </c>
      <c r="I21" s="29">
        <f t="shared" si="1"/>
        <v>52173</v>
      </c>
      <c r="J21" s="29">
        <v>45079.15</v>
      </c>
      <c r="K21" s="29">
        <v>0</v>
      </c>
      <c r="L21" s="29">
        <v>0</v>
      </c>
      <c r="M21" s="29">
        <v>45079.15</v>
      </c>
      <c r="N21" s="29">
        <v>0</v>
      </c>
      <c r="O21" s="29">
        <v>45079.15</v>
      </c>
      <c r="P21" s="29">
        <v>45079.15</v>
      </c>
      <c r="Q21" s="29">
        <f t="shared" si="2"/>
        <v>45079.15</v>
      </c>
      <c r="R21" s="29">
        <f t="shared" si="3"/>
        <v>7093.8499999999985</v>
      </c>
      <c r="S21" s="173">
        <v>7093.85</v>
      </c>
      <c r="T21" s="173">
        <v>7093.85</v>
      </c>
      <c r="U21" s="181" t="s">
        <v>556</v>
      </c>
      <c r="V21" s="215"/>
    </row>
    <row r="22" spans="1:22" s="1" customFormat="1" ht="56.25" customHeight="1">
      <c r="A22" s="24">
        <v>15</v>
      </c>
      <c r="B22" s="25" t="s">
        <v>57</v>
      </c>
      <c r="C22" s="121" t="s">
        <v>326</v>
      </c>
      <c r="D22" s="120" t="s">
        <v>215</v>
      </c>
      <c r="E22" s="27">
        <v>14673</v>
      </c>
      <c r="F22" s="28">
        <v>14673</v>
      </c>
      <c r="G22" s="27">
        <v>14673</v>
      </c>
      <c r="H22" s="29">
        <v>0</v>
      </c>
      <c r="I22" s="29">
        <f t="shared" si="1"/>
        <v>14673</v>
      </c>
      <c r="J22" s="29">
        <v>0</v>
      </c>
      <c r="K22" s="29">
        <v>14673</v>
      </c>
      <c r="L22" s="29">
        <v>0</v>
      </c>
      <c r="M22" s="29">
        <v>14673</v>
      </c>
      <c r="N22" s="29">
        <v>0</v>
      </c>
      <c r="O22" s="29">
        <v>14673</v>
      </c>
      <c r="P22" s="29">
        <v>0</v>
      </c>
      <c r="Q22" s="29">
        <f t="shared" si="2"/>
        <v>0</v>
      </c>
      <c r="R22" s="29">
        <f t="shared" si="3"/>
        <v>14673</v>
      </c>
      <c r="S22" s="173">
        <v>14673</v>
      </c>
      <c r="T22" s="174">
        <v>14673</v>
      </c>
      <c r="U22" s="181" t="s">
        <v>238</v>
      </c>
      <c r="V22" s="215">
        <v>14673</v>
      </c>
    </row>
    <row r="23" spans="1:22" s="1" customFormat="1" ht="63" customHeight="1">
      <c r="A23" s="24">
        <v>16</v>
      </c>
      <c r="B23" s="25" t="s">
        <v>63</v>
      </c>
      <c r="C23" s="121" t="s">
        <v>326</v>
      </c>
      <c r="D23" s="120" t="s">
        <v>221</v>
      </c>
      <c r="E23" s="27">
        <v>885463.89</v>
      </c>
      <c r="F23" s="28">
        <v>885463.89</v>
      </c>
      <c r="G23" s="27">
        <v>885463.89</v>
      </c>
      <c r="H23" s="29">
        <v>751892.14</v>
      </c>
      <c r="I23" s="29">
        <f t="shared" si="1"/>
        <v>133571.75</v>
      </c>
      <c r="J23" s="29">
        <v>42700.639999999999</v>
      </c>
      <c r="K23" s="29">
        <v>0</v>
      </c>
      <c r="L23" s="29">
        <v>0</v>
      </c>
      <c r="M23" s="29">
        <v>42700.639999999999</v>
      </c>
      <c r="N23" s="29">
        <v>0</v>
      </c>
      <c r="O23" s="29">
        <v>42700.639999999999</v>
      </c>
      <c r="P23" s="29">
        <v>42700.639999999999</v>
      </c>
      <c r="Q23" s="29">
        <f t="shared" si="2"/>
        <v>794592.78</v>
      </c>
      <c r="R23" s="29">
        <f t="shared" si="3"/>
        <v>90871.109999999986</v>
      </c>
      <c r="S23" s="173">
        <v>90871.11</v>
      </c>
      <c r="T23" s="174">
        <v>90871.11</v>
      </c>
      <c r="U23" s="181" t="s">
        <v>404</v>
      </c>
      <c r="V23" s="215"/>
    </row>
    <row r="24" spans="1:22" s="288" customFormat="1" ht="27.75" customHeight="1" thickBot="1">
      <c r="A24" s="387" t="s">
        <v>172</v>
      </c>
      <c r="B24" s="388"/>
      <c r="C24" s="388"/>
      <c r="D24" s="389"/>
      <c r="E24" s="220">
        <f t="shared" ref="E24:T24" si="4">SUM(E7:E20)+E22+E23</f>
        <v>4452908.79</v>
      </c>
      <c r="F24" s="220">
        <f t="shared" si="4"/>
        <v>4245081.79</v>
      </c>
      <c r="G24" s="220">
        <f t="shared" si="4"/>
        <v>4452908.79</v>
      </c>
      <c r="H24" s="220">
        <f t="shared" si="4"/>
        <v>3522766.4899999998</v>
      </c>
      <c r="I24" s="220">
        <f t="shared" si="4"/>
        <v>930142.29999999993</v>
      </c>
      <c r="J24" s="220">
        <f t="shared" si="4"/>
        <v>87779.790000000008</v>
      </c>
      <c r="K24" s="220">
        <f t="shared" si="4"/>
        <v>184355.22999999998</v>
      </c>
      <c r="L24" s="220">
        <f t="shared" si="4"/>
        <v>53306.62</v>
      </c>
      <c r="M24" s="220">
        <f t="shared" si="4"/>
        <v>325441.64</v>
      </c>
      <c r="N24" s="220">
        <f t="shared" si="4"/>
        <v>122537.34</v>
      </c>
      <c r="O24" s="220">
        <f t="shared" si="4"/>
        <v>447978.98000000004</v>
      </c>
      <c r="P24" s="220">
        <f t="shared" si="4"/>
        <v>210317.13</v>
      </c>
      <c r="Q24" s="220">
        <f t="shared" si="4"/>
        <v>3733083.6199999992</v>
      </c>
      <c r="R24" s="220">
        <f t="shared" si="4"/>
        <v>719825.16999999993</v>
      </c>
      <c r="S24" s="220">
        <f t="shared" si="4"/>
        <v>602697.68999999994</v>
      </c>
      <c r="T24" s="220">
        <f t="shared" si="4"/>
        <v>339535.08</v>
      </c>
      <c r="U24" s="286"/>
      <c r="V24" s="287"/>
    </row>
    <row r="25" spans="1:22" s="1" customFormat="1" ht="13.5" thickTop="1">
      <c r="C25" s="289"/>
      <c r="D25" s="290"/>
      <c r="U25" s="288"/>
      <c r="V25" s="215"/>
    </row>
    <row r="26" spans="1:22" s="1" customFormat="1">
      <c r="C26" s="289"/>
      <c r="D26" s="290"/>
      <c r="S26" s="215"/>
      <c r="U26" s="288"/>
      <c r="V26" s="215"/>
    </row>
    <row r="27" spans="1:22" s="1" customFormat="1">
      <c r="C27" s="289"/>
      <c r="D27" s="290"/>
      <c r="S27" s="215"/>
      <c r="U27" s="288"/>
      <c r="V27" s="215"/>
    </row>
  </sheetData>
  <autoFilter ref="A3:U24">
    <filterColumn colId="3"/>
  </autoFilter>
  <mergeCells count="3">
    <mergeCell ref="A2:Q2"/>
    <mergeCell ref="A24:D24"/>
    <mergeCell ref="A6:U6"/>
  </mergeCells>
  <printOptions horizontalCentered="1" verticalCentered="1"/>
  <pageMargins left="0.35433070866141736" right="0.23622047244094491" top="0.35433070866141736" bottom="0.43307086614173229" header="0.15748031496062992" footer="0.31496062992125984"/>
  <pageSetup paperSize="9" scale="70" orientation="landscape" horizontalDpi="4294967295" verticalDpi="4294967295" r:id="rId1"/>
  <headerFooter>
    <oddFooter>&amp;R&amp;10&amp;P/&amp;N</oddFooter>
  </headerFooter>
</worksheet>
</file>

<file path=xl/worksheets/sheet3.xml><?xml version="1.0" encoding="utf-8"?>
<worksheet xmlns="http://schemas.openxmlformats.org/spreadsheetml/2006/main" xmlns:r="http://schemas.openxmlformats.org/officeDocument/2006/relationships">
  <dimension ref="A2:W100"/>
  <sheetViews>
    <sheetView zoomScaleNormal="100" workbookViewId="0">
      <pane ySplit="5" topLeftCell="A96" activePane="bottomLeft" state="frozen"/>
      <selection pane="bottomLeft" activeCell="V1" sqref="V1:AJ1048576"/>
    </sheetView>
  </sheetViews>
  <sheetFormatPr defaultColWidth="9.140625" defaultRowHeight="12.75"/>
  <cols>
    <col min="1" max="1" width="6.140625" style="18" customWidth="1"/>
    <col min="2" max="2" width="5.7109375" style="33" customWidth="1"/>
    <col min="3" max="3" width="21.5703125" style="325" customWidth="1"/>
    <col min="4" max="4" width="16.140625" style="122" customWidth="1"/>
    <col min="5" max="5" width="15.85546875" style="18" customWidth="1"/>
    <col min="6" max="6" width="13.85546875" style="61" customWidth="1"/>
    <col min="7" max="7" width="14.28515625" style="18" customWidth="1"/>
    <col min="8" max="8" width="16.140625" style="18" hidden="1" customWidth="1"/>
    <col min="9" max="9" width="16.28515625" style="219" hidden="1" customWidth="1"/>
    <col min="10" max="10" width="18.85546875" style="219" hidden="1" customWidth="1"/>
    <col min="11" max="11" width="18.42578125" style="219" hidden="1" customWidth="1"/>
    <col min="12" max="12" width="18" style="219" hidden="1" customWidth="1"/>
    <col min="13" max="13" width="18.85546875" style="219" hidden="1" customWidth="1"/>
    <col min="14" max="14" width="18.5703125" style="219" hidden="1" customWidth="1"/>
    <col min="15" max="15" width="16.140625" style="219" hidden="1" customWidth="1"/>
    <col min="16" max="16" width="16.140625" style="1" hidden="1" customWidth="1"/>
    <col min="17" max="17" width="16.140625" style="18" customWidth="1"/>
    <col min="18" max="18" width="17.28515625" style="18" bestFit="1" customWidth="1"/>
    <col min="19" max="19" width="17.28515625" style="1" hidden="1" customWidth="1"/>
    <col min="20" max="20" width="18" style="18" bestFit="1" customWidth="1"/>
    <col min="21" max="21" width="19.7109375" style="18" customWidth="1"/>
    <col min="22" max="22" width="9.85546875" style="221" bestFit="1" customWidth="1"/>
    <col min="23" max="23" width="9.85546875" style="18" bestFit="1" customWidth="1"/>
    <col min="24" max="16384" width="9.140625" style="18"/>
  </cols>
  <sheetData>
    <row r="2" spans="1:22" ht="12.75" customHeight="1">
      <c r="A2" s="393" t="s">
        <v>408</v>
      </c>
      <c r="B2" s="394"/>
      <c r="C2" s="394"/>
      <c r="D2" s="394"/>
      <c r="E2" s="394"/>
      <c r="F2" s="394"/>
      <c r="G2" s="394"/>
      <c r="H2" s="394"/>
      <c r="I2" s="394"/>
      <c r="J2" s="394"/>
      <c r="K2" s="394"/>
      <c r="L2" s="394"/>
      <c r="M2" s="394"/>
      <c r="N2" s="394"/>
      <c r="O2" s="394"/>
      <c r="P2" s="394"/>
      <c r="Q2" s="394"/>
      <c r="R2" s="394"/>
      <c r="S2" s="394"/>
      <c r="T2" s="394"/>
      <c r="U2" s="395"/>
    </row>
    <row r="3" spans="1:22" ht="13.5" customHeight="1">
      <c r="A3" s="62"/>
      <c r="B3" s="63"/>
      <c r="C3" s="314"/>
      <c r="D3" s="162"/>
      <c r="E3" s="63"/>
      <c r="F3" s="63"/>
      <c r="G3" s="63"/>
      <c r="H3" s="63"/>
      <c r="I3" s="229"/>
      <c r="J3" s="229"/>
      <c r="K3" s="229"/>
      <c r="L3" s="229"/>
      <c r="M3" s="229"/>
      <c r="N3" s="229"/>
      <c r="O3" s="229"/>
      <c r="P3" s="230"/>
      <c r="Q3" s="232"/>
      <c r="R3" s="63"/>
      <c r="S3" s="230"/>
      <c r="T3" s="63"/>
    </row>
    <row r="4" spans="1:22" s="325" customFormat="1" ht="56.25">
      <c r="A4" s="327" t="s">
        <v>0</v>
      </c>
      <c r="B4" s="328" t="s">
        <v>148</v>
      </c>
      <c r="C4" s="315" t="s">
        <v>1</v>
      </c>
      <c r="D4" s="315" t="s">
        <v>309</v>
      </c>
      <c r="E4" s="329" t="s">
        <v>51</v>
      </c>
      <c r="F4" s="330" t="s">
        <v>2</v>
      </c>
      <c r="G4" s="331" t="s">
        <v>52</v>
      </c>
      <c r="H4" s="331" t="s">
        <v>294</v>
      </c>
      <c r="I4" s="331" t="s">
        <v>295</v>
      </c>
      <c r="J4" s="331" t="s">
        <v>362</v>
      </c>
      <c r="K4" s="331" t="s">
        <v>340</v>
      </c>
      <c r="L4" s="331" t="s">
        <v>341</v>
      </c>
      <c r="M4" s="331" t="s">
        <v>342</v>
      </c>
      <c r="N4" s="331" t="s">
        <v>524</v>
      </c>
      <c r="O4" s="331" t="s">
        <v>354</v>
      </c>
      <c r="P4" s="331" t="s">
        <v>440</v>
      </c>
      <c r="Q4" s="331" t="s">
        <v>533</v>
      </c>
      <c r="R4" s="331" t="s">
        <v>441</v>
      </c>
      <c r="S4" s="331" t="s">
        <v>454</v>
      </c>
      <c r="T4" s="331" t="s">
        <v>339</v>
      </c>
      <c r="U4" s="332" t="s">
        <v>3</v>
      </c>
      <c r="V4" s="333"/>
    </row>
    <row r="5" spans="1:22" s="339" customFormat="1" ht="15.75" customHeight="1">
      <c r="A5" s="334" t="s">
        <v>343</v>
      </c>
      <c r="B5" s="316" t="s">
        <v>344</v>
      </c>
      <c r="C5" s="316" t="s">
        <v>345</v>
      </c>
      <c r="D5" s="316" t="s">
        <v>346</v>
      </c>
      <c r="E5" s="335" t="s">
        <v>347</v>
      </c>
      <c r="F5" s="335" t="s">
        <v>348</v>
      </c>
      <c r="G5" s="336" t="s">
        <v>349</v>
      </c>
      <c r="H5" s="335" t="s">
        <v>350</v>
      </c>
      <c r="I5" s="337" t="s">
        <v>351</v>
      </c>
      <c r="J5" s="337">
        <v>10</v>
      </c>
      <c r="K5" s="337">
        <v>11</v>
      </c>
      <c r="L5" s="337">
        <v>12</v>
      </c>
      <c r="M5" s="337" t="s">
        <v>352</v>
      </c>
      <c r="N5" s="337" t="s">
        <v>353</v>
      </c>
      <c r="O5" s="337" t="s">
        <v>357</v>
      </c>
      <c r="P5" s="335" t="s">
        <v>357</v>
      </c>
      <c r="Q5" s="335" t="s">
        <v>350</v>
      </c>
      <c r="R5" s="335" t="s">
        <v>534</v>
      </c>
      <c r="S5" s="335" t="s">
        <v>358</v>
      </c>
      <c r="T5" s="335" t="s">
        <v>358</v>
      </c>
      <c r="U5" s="335" t="s">
        <v>359</v>
      </c>
      <c r="V5" s="338"/>
    </row>
    <row r="6" spans="1:22" s="346" customFormat="1" ht="95.25" customHeight="1">
      <c r="A6" s="340">
        <v>1</v>
      </c>
      <c r="B6" s="341" t="s">
        <v>149</v>
      </c>
      <c r="C6" s="317" t="s">
        <v>78</v>
      </c>
      <c r="D6" s="342" t="s">
        <v>222</v>
      </c>
      <c r="E6" s="343">
        <v>1540022</v>
      </c>
      <c r="F6" s="343">
        <v>1540022</v>
      </c>
      <c r="G6" s="343">
        <v>1540022</v>
      </c>
      <c r="H6" s="343">
        <v>1064637.42</v>
      </c>
      <c r="I6" s="343">
        <f>G6-H6</f>
        <v>475384.58000000007</v>
      </c>
      <c r="J6" s="343">
        <v>42804.95</v>
      </c>
      <c r="K6" s="343">
        <f>SUM(K7:K16)</f>
        <v>0</v>
      </c>
      <c r="L6" s="343">
        <f>SUM(L7:L16)</f>
        <v>0</v>
      </c>
      <c r="M6" s="343">
        <v>42804.95</v>
      </c>
      <c r="N6" s="343">
        <f>SUM(N7:N16)</f>
        <v>30397.42</v>
      </c>
      <c r="O6" s="343">
        <v>73202.37</v>
      </c>
      <c r="P6" s="343">
        <v>73202.37</v>
      </c>
      <c r="Q6" s="343">
        <v>1287252.43</v>
      </c>
      <c r="R6" s="343">
        <f>G6-Q6</f>
        <v>252769.57000000007</v>
      </c>
      <c r="S6" s="343">
        <v>169000</v>
      </c>
      <c r="T6" s="343">
        <f>SUM(T7:T16)</f>
        <v>169000</v>
      </c>
      <c r="U6" s="344" t="s">
        <v>50</v>
      </c>
      <c r="V6" s="345"/>
    </row>
    <row r="7" spans="1:22" s="354" customFormat="1" ht="84.75" customHeight="1">
      <c r="A7" s="347">
        <v>1.1000000000000001</v>
      </c>
      <c r="B7" s="348" t="s">
        <v>149</v>
      </c>
      <c r="C7" s="318" t="s">
        <v>79</v>
      </c>
      <c r="D7" s="349" t="s">
        <v>221</v>
      </c>
      <c r="E7" s="350">
        <v>200000</v>
      </c>
      <c r="F7" s="351">
        <v>198274.55</v>
      </c>
      <c r="G7" s="350">
        <v>200000</v>
      </c>
      <c r="H7" s="350">
        <v>183395.68</v>
      </c>
      <c r="I7" s="350">
        <f>G7-H7</f>
        <v>16604.320000000007</v>
      </c>
      <c r="J7" s="352">
        <v>2697.43</v>
      </c>
      <c r="K7" s="352">
        <v>0</v>
      </c>
      <c r="L7" s="352">
        <v>0</v>
      </c>
      <c r="M7" s="350">
        <f t="shared" ref="M7:M57" si="0">SUM(J7:L7)</f>
        <v>2697.43</v>
      </c>
      <c r="N7" s="350">
        <v>0</v>
      </c>
      <c r="O7" s="350">
        <f t="shared" ref="O7:O57" si="1">M7+N7</f>
        <v>2697.43</v>
      </c>
      <c r="P7" s="350">
        <v>2697.43</v>
      </c>
      <c r="Q7" s="350">
        <f t="shared" ref="Q7:Q64" si="2">H7+P7</f>
        <v>186093.11</v>
      </c>
      <c r="R7" s="350">
        <f t="shared" ref="R7:R57" si="3">G7-Q7</f>
        <v>13906.890000000014</v>
      </c>
      <c r="S7" s="352">
        <v>5000</v>
      </c>
      <c r="T7" s="352">
        <v>5000</v>
      </c>
      <c r="U7" s="353" t="s">
        <v>497</v>
      </c>
      <c r="V7" s="338"/>
    </row>
    <row r="8" spans="1:22" s="354" customFormat="1" ht="78" customHeight="1">
      <c r="A8" s="347">
        <v>1.2</v>
      </c>
      <c r="B8" s="348" t="s">
        <v>149</v>
      </c>
      <c r="C8" s="318" t="s">
        <v>80</v>
      </c>
      <c r="D8" s="349" t="s">
        <v>233</v>
      </c>
      <c r="E8" s="350">
        <v>40000</v>
      </c>
      <c r="F8" s="351">
        <v>39727.800000000003</v>
      </c>
      <c r="G8" s="350">
        <v>40000</v>
      </c>
      <c r="H8" s="350">
        <v>38382</v>
      </c>
      <c r="I8" s="350">
        <f t="shared" ref="I8:I57" si="4">G8-H8</f>
        <v>1618</v>
      </c>
      <c r="J8" s="352">
        <v>292.24</v>
      </c>
      <c r="K8" s="352">
        <v>0</v>
      </c>
      <c r="L8" s="352">
        <v>0</v>
      </c>
      <c r="M8" s="350">
        <f t="shared" si="0"/>
        <v>292.24</v>
      </c>
      <c r="N8" s="350">
        <v>0</v>
      </c>
      <c r="O8" s="350">
        <f t="shared" si="1"/>
        <v>292.24</v>
      </c>
      <c r="P8" s="350">
        <v>292.24</v>
      </c>
      <c r="Q8" s="350">
        <f t="shared" si="2"/>
        <v>38674.239999999998</v>
      </c>
      <c r="R8" s="350">
        <f t="shared" si="3"/>
        <v>1325.760000000002</v>
      </c>
      <c r="S8" s="352">
        <v>1000</v>
      </c>
      <c r="T8" s="352">
        <v>1000</v>
      </c>
      <c r="U8" s="353" t="s">
        <v>627</v>
      </c>
      <c r="V8" s="338"/>
    </row>
    <row r="9" spans="1:22" s="354" customFormat="1" ht="79.5" customHeight="1">
      <c r="A9" s="347">
        <v>1.3</v>
      </c>
      <c r="B9" s="348" t="s">
        <v>149</v>
      </c>
      <c r="C9" s="318" t="s">
        <v>81</v>
      </c>
      <c r="D9" s="349" t="s">
        <v>229</v>
      </c>
      <c r="E9" s="350">
        <v>80000</v>
      </c>
      <c r="F9" s="351">
        <v>78685.91</v>
      </c>
      <c r="G9" s="350">
        <v>80000</v>
      </c>
      <c r="H9" s="350">
        <v>69970.5</v>
      </c>
      <c r="I9" s="350">
        <f t="shared" si="4"/>
        <v>10029.5</v>
      </c>
      <c r="J9" s="352">
        <v>0</v>
      </c>
      <c r="K9" s="352">
        <v>0</v>
      </c>
      <c r="L9" s="352">
        <v>0</v>
      </c>
      <c r="M9" s="350">
        <f t="shared" si="0"/>
        <v>0</v>
      </c>
      <c r="N9" s="350">
        <v>0</v>
      </c>
      <c r="O9" s="350">
        <f t="shared" si="1"/>
        <v>0</v>
      </c>
      <c r="P9" s="350">
        <v>0</v>
      </c>
      <c r="Q9" s="350">
        <f t="shared" si="2"/>
        <v>69970.5</v>
      </c>
      <c r="R9" s="350">
        <f t="shared" si="3"/>
        <v>10029.5</v>
      </c>
      <c r="S9" s="352">
        <v>2000</v>
      </c>
      <c r="T9" s="352">
        <v>2000</v>
      </c>
      <c r="U9" s="353" t="s">
        <v>266</v>
      </c>
      <c r="V9" s="338"/>
    </row>
    <row r="10" spans="1:22" s="354" customFormat="1" ht="79.5" customHeight="1">
      <c r="A10" s="347">
        <v>1.4</v>
      </c>
      <c r="B10" s="348" t="s">
        <v>149</v>
      </c>
      <c r="C10" s="318" t="s">
        <v>82</v>
      </c>
      <c r="D10" s="349" t="s">
        <v>235</v>
      </c>
      <c r="E10" s="350">
        <v>40000</v>
      </c>
      <c r="F10" s="351">
        <v>39727.800000000003</v>
      </c>
      <c r="G10" s="350">
        <v>40000</v>
      </c>
      <c r="H10" s="350">
        <v>35344.5</v>
      </c>
      <c r="I10" s="350">
        <f t="shared" si="4"/>
        <v>4655.5</v>
      </c>
      <c r="J10" s="352">
        <v>0</v>
      </c>
      <c r="K10" s="352">
        <v>0</v>
      </c>
      <c r="L10" s="352">
        <v>0</v>
      </c>
      <c r="M10" s="350">
        <f t="shared" si="0"/>
        <v>0</v>
      </c>
      <c r="N10" s="350">
        <v>0</v>
      </c>
      <c r="O10" s="350">
        <f t="shared" si="1"/>
        <v>0</v>
      </c>
      <c r="P10" s="350">
        <v>0</v>
      </c>
      <c r="Q10" s="350">
        <f t="shared" si="2"/>
        <v>35344.5</v>
      </c>
      <c r="R10" s="350">
        <f t="shared" si="3"/>
        <v>4655.5</v>
      </c>
      <c r="S10" s="352">
        <v>3000</v>
      </c>
      <c r="T10" s="352">
        <v>3000</v>
      </c>
      <c r="U10" s="353" t="s">
        <v>266</v>
      </c>
      <c r="V10" s="338"/>
    </row>
    <row r="11" spans="1:22" s="354" customFormat="1" ht="90.75" customHeight="1">
      <c r="A11" s="347">
        <v>1.5</v>
      </c>
      <c r="B11" s="348" t="s">
        <v>149</v>
      </c>
      <c r="C11" s="318" t="s">
        <v>83</v>
      </c>
      <c r="D11" s="349" t="s">
        <v>280</v>
      </c>
      <c r="E11" s="350">
        <v>45000</v>
      </c>
      <c r="F11" s="351">
        <v>44787.59</v>
      </c>
      <c r="G11" s="350">
        <v>45000</v>
      </c>
      <c r="H11" s="350">
        <v>43355.95</v>
      </c>
      <c r="I11" s="350">
        <f t="shared" si="4"/>
        <v>1644.0500000000029</v>
      </c>
      <c r="J11" s="352">
        <v>0</v>
      </c>
      <c r="K11" s="352">
        <v>0</v>
      </c>
      <c r="L11" s="352">
        <v>0</v>
      </c>
      <c r="M11" s="350">
        <f t="shared" si="0"/>
        <v>0</v>
      </c>
      <c r="N11" s="350">
        <v>0</v>
      </c>
      <c r="O11" s="350">
        <f t="shared" si="1"/>
        <v>0</v>
      </c>
      <c r="P11" s="350">
        <v>0</v>
      </c>
      <c r="Q11" s="350">
        <f t="shared" si="2"/>
        <v>43355.95</v>
      </c>
      <c r="R11" s="350">
        <f t="shared" si="3"/>
        <v>1644.0500000000029</v>
      </c>
      <c r="S11" s="352">
        <v>1000</v>
      </c>
      <c r="T11" s="352">
        <v>1000</v>
      </c>
      <c r="U11" s="353" t="s">
        <v>266</v>
      </c>
      <c r="V11" s="338"/>
    </row>
    <row r="12" spans="1:22" s="354" customFormat="1" ht="93" customHeight="1">
      <c r="A12" s="347">
        <v>1.6</v>
      </c>
      <c r="B12" s="348" t="s">
        <v>149</v>
      </c>
      <c r="C12" s="318" t="s">
        <v>84</v>
      </c>
      <c r="D12" s="349" t="s">
        <v>217</v>
      </c>
      <c r="E12" s="350">
        <v>40194</v>
      </c>
      <c r="F12" s="351">
        <v>40194</v>
      </c>
      <c r="G12" s="350">
        <v>40194</v>
      </c>
      <c r="H12" s="350">
        <v>0</v>
      </c>
      <c r="I12" s="350">
        <f t="shared" si="4"/>
        <v>40194</v>
      </c>
      <c r="J12" s="352">
        <v>0</v>
      </c>
      <c r="K12" s="352">
        <v>0</v>
      </c>
      <c r="L12" s="352">
        <v>0</v>
      </c>
      <c r="M12" s="350">
        <f t="shared" si="0"/>
        <v>0</v>
      </c>
      <c r="N12" s="350">
        <v>0</v>
      </c>
      <c r="O12" s="350">
        <f t="shared" si="1"/>
        <v>0</v>
      </c>
      <c r="P12" s="350">
        <v>0</v>
      </c>
      <c r="Q12" s="350">
        <f t="shared" si="2"/>
        <v>0</v>
      </c>
      <c r="R12" s="350">
        <f t="shared" si="3"/>
        <v>40194</v>
      </c>
      <c r="S12" s="352">
        <v>35000</v>
      </c>
      <c r="T12" s="352">
        <v>35000</v>
      </c>
      <c r="U12" s="353" t="s">
        <v>531</v>
      </c>
      <c r="V12" s="338"/>
    </row>
    <row r="13" spans="1:22" s="354" customFormat="1" ht="95.25" customHeight="1">
      <c r="A13" s="347">
        <v>1.7</v>
      </c>
      <c r="B13" s="348" t="s">
        <v>149</v>
      </c>
      <c r="C13" s="318" t="s">
        <v>85</v>
      </c>
      <c r="D13" s="349" t="s">
        <v>283</v>
      </c>
      <c r="E13" s="350">
        <v>145000</v>
      </c>
      <c r="F13" s="351">
        <v>143584.81</v>
      </c>
      <c r="G13" s="350">
        <v>145000</v>
      </c>
      <c r="H13" s="350">
        <v>141181.62</v>
      </c>
      <c r="I13" s="350">
        <f t="shared" si="4"/>
        <v>3818.3800000000047</v>
      </c>
      <c r="J13" s="352">
        <v>0</v>
      </c>
      <c r="K13" s="352">
        <v>0</v>
      </c>
      <c r="L13" s="352">
        <v>0</v>
      </c>
      <c r="M13" s="350">
        <f t="shared" si="0"/>
        <v>0</v>
      </c>
      <c r="N13" s="350">
        <v>0</v>
      </c>
      <c r="O13" s="350">
        <f t="shared" si="1"/>
        <v>0</v>
      </c>
      <c r="P13" s="350">
        <v>0</v>
      </c>
      <c r="Q13" s="350">
        <f t="shared" si="2"/>
        <v>141181.62</v>
      </c>
      <c r="R13" s="350">
        <f t="shared" si="3"/>
        <v>3818.3800000000047</v>
      </c>
      <c r="S13" s="352">
        <v>2500</v>
      </c>
      <c r="T13" s="352">
        <v>2500</v>
      </c>
      <c r="U13" s="353" t="s">
        <v>627</v>
      </c>
      <c r="V13" s="338"/>
    </row>
    <row r="14" spans="1:22" s="354" customFormat="1" ht="84" customHeight="1">
      <c r="A14" s="347">
        <v>1.8</v>
      </c>
      <c r="B14" s="348" t="s">
        <v>149</v>
      </c>
      <c r="C14" s="319" t="s">
        <v>86</v>
      </c>
      <c r="D14" s="355" t="s">
        <v>228</v>
      </c>
      <c r="E14" s="350">
        <v>45000</v>
      </c>
      <c r="F14" s="351">
        <v>44560.67</v>
      </c>
      <c r="G14" s="350">
        <v>45000</v>
      </c>
      <c r="H14" s="350">
        <v>0</v>
      </c>
      <c r="I14" s="350">
        <f t="shared" si="4"/>
        <v>45000</v>
      </c>
      <c r="J14" s="352">
        <v>12803.95</v>
      </c>
      <c r="K14" s="352">
        <v>0</v>
      </c>
      <c r="L14" s="352">
        <v>0</v>
      </c>
      <c r="M14" s="350">
        <f t="shared" si="0"/>
        <v>12803.95</v>
      </c>
      <c r="N14" s="350">
        <f>20000+10397.42</f>
        <v>30397.42</v>
      </c>
      <c r="O14" s="350">
        <f t="shared" si="1"/>
        <v>43201.369999999995</v>
      </c>
      <c r="P14" s="350">
        <v>43201.37</v>
      </c>
      <c r="Q14" s="350">
        <f t="shared" si="2"/>
        <v>43201.37</v>
      </c>
      <c r="R14" s="350">
        <f t="shared" si="3"/>
        <v>1798.6299999999974</v>
      </c>
      <c r="S14" s="352">
        <v>1500</v>
      </c>
      <c r="T14" s="352">
        <v>1500</v>
      </c>
      <c r="U14" s="353" t="s">
        <v>405</v>
      </c>
      <c r="V14" s="338"/>
    </row>
    <row r="15" spans="1:22" s="354" customFormat="1" ht="62.25" customHeight="1">
      <c r="A15" s="347">
        <v>1.9</v>
      </c>
      <c r="B15" s="348" t="s">
        <v>149</v>
      </c>
      <c r="C15" s="319" t="s">
        <v>286</v>
      </c>
      <c r="D15" s="355" t="s">
        <v>226</v>
      </c>
      <c r="E15" s="350">
        <v>116000</v>
      </c>
      <c r="F15" s="351">
        <v>114840.01</v>
      </c>
      <c r="G15" s="350">
        <v>116000</v>
      </c>
      <c r="H15" s="350">
        <v>0</v>
      </c>
      <c r="I15" s="350">
        <f t="shared" si="4"/>
        <v>116000</v>
      </c>
      <c r="J15" s="352">
        <v>0</v>
      </c>
      <c r="K15" s="352">
        <v>0</v>
      </c>
      <c r="L15" s="352">
        <v>0</v>
      </c>
      <c r="M15" s="350">
        <f t="shared" si="0"/>
        <v>0</v>
      </c>
      <c r="N15" s="350">
        <v>0</v>
      </c>
      <c r="O15" s="350">
        <f t="shared" si="1"/>
        <v>0</v>
      </c>
      <c r="P15" s="350">
        <v>0</v>
      </c>
      <c r="Q15" s="350">
        <f t="shared" si="2"/>
        <v>0</v>
      </c>
      <c r="R15" s="350">
        <f t="shared" si="3"/>
        <v>116000</v>
      </c>
      <c r="S15" s="352">
        <v>90000</v>
      </c>
      <c r="T15" s="352">
        <v>90000</v>
      </c>
      <c r="U15" s="353" t="s">
        <v>616</v>
      </c>
      <c r="V15" s="338"/>
    </row>
    <row r="16" spans="1:22" s="354" customFormat="1" ht="63" customHeight="1">
      <c r="A16" s="356">
        <v>1.1000000000000001</v>
      </c>
      <c r="B16" s="348" t="s">
        <v>149</v>
      </c>
      <c r="C16" s="319" t="s">
        <v>287</v>
      </c>
      <c r="D16" s="355" t="s">
        <v>220</v>
      </c>
      <c r="E16" s="350">
        <v>44992</v>
      </c>
      <c r="F16" s="351">
        <v>43642.23</v>
      </c>
      <c r="G16" s="350">
        <v>44992</v>
      </c>
      <c r="H16" s="350">
        <v>0</v>
      </c>
      <c r="I16" s="350">
        <f t="shared" si="4"/>
        <v>44992</v>
      </c>
      <c r="J16" s="352">
        <v>0</v>
      </c>
      <c r="K16" s="352">
        <v>0</v>
      </c>
      <c r="L16" s="352">
        <v>0</v>
      </c>
      <c r="M16" s="350">
        <f t="shared" si="0"/>
        <v>0</v>
      </c>
      <c r="N16" s="350">
        <v>0</v>
      </c>
      <c r="O16" s="350">
        <f t="shared" si="1"/>
        <v>0</v>
      </c>
      <c r="P16" s="350">
        <v>0</v>
      </c>
      <c r="Q16" s="350">
        <f t="shared" si="2"/>
        <v>0</v>
      </c>
      <c r="R16" s="350">
        <f t="shared" si="3"/>
        <v>44992</v>
      </c>
      <c r="S16" s="352">
        <v>28000</v>
      </c>
      <c r="T16" s="352">
        <v>28000</v>
      </c>
      <c r="U16" s="353" t="s">
        <v>568</v>
      </c>
      <c r="V16" s="338"/>
    </row>
    <row r="17" spans="1:22" s="358" customFormat="1" ht="48" customHeight="1">
      <c r="A17" s="340">
        <v>2</v>
      </c>
      <c r="B17" s="341" t="s">
        <v>149</v>
      </c>
      <c r="C17" s="317" t="s">
        <v>93</v>
      </c>
      <c r="D17" s="342" t="s">
        <v>222</v>
      </c>
      <c r="E17" s="343">
        <v>700000</v>
      </c>
      <c r="F17" s="343">
        <v>662869.91</v>
      </c>
      <c r="G17" s="343">
        <v>700000</v>
      </c>
      <c r="H17" s="343">
        <f t="shared" ref="H17:L17" si="5">SUM(H18:H21)</f>
        <v>0</v>
      </c>
      <c r="I17" s="343">
        <f t="shared" si="5"/>
        <v>699545.28</v>
      </c>
      <c r="J17" s="343">
        <f t="shared" si="5"/>
        <v>0</v>
      </c>
      <c r="K17" s="343">
        <f t="shared" si="5"/>
        <v>0</v>
      </c>
      <c r="L17" s="343">
        <f t="shared" si="5"/>
        <v>0</v>
      </c>
      <c r="M17" s="343">
        <f t="shared" si="0"/>
        <v>0</v>
      </c>
      <c r="N17" s="343">
        <f>SUM(N18:N21)</f>
        <v>20750.87</v>
      </c>
      <c r="O17" s="343">
        <f t="shared" si="1"/>
        <v>20750.87</v>
      </c>
      <c r="P17" s="343">
        <f>SUM(P18:P21)</f>
        <v>187660.84999999998</v>
      </c>
      <c r="Q17" s="343">
        <v>188115.57</v>
      </c>
      <c r="R17" s="343">
        <f t="shared" si="3"/>
        <v>511884.43</v>
      </c>
      <c r="S17" s="343">
        <v>511884.43</v>
      </c>
      <c r="T17" s="343">
        <f>SUM(T18:T21)</f>
        <v>511884.43</v>
      </c>
      <c r="U17" s="344" t="s">
        <v>50</v>
      </c>
      <c r="V17" s="357"/>
    </row>
    <row r="18" spans="1:22" s="354" customFormat="1" ht="51.75" customHeight="1">
      <c r="A18" s="359">
        <v>2.1</v>
      </c>
      <c r="B18" s="348" t="s">
        <v>149</v>
      </c>
      <c r="C18" s="320" t="s">
        <v>144</v>
      </c>
      <c r="D18" s="360" t="s">
        <v>225</v>
      </c>
      <c r="E18" s="350">
        <v>259942.56</v>
      </c>
      <c r="F18" s="351">
        <v>259942.56</v>
      </c>
      <c r="G18" s="350">
        <v>259942.56</v>
      </c>
      <c r="H18" s="350">
        <v>0</v>
      </c>
      <c r="I18" s="350">
        <f t="shared" si="4"/>
        <v>259942.56</v>
      </c>
      <c r="J18" s="352">
        <v>0</v>
      </c>
      <c r="K18" s="352">
        <v>0</v>
      </c>
      <c r="L18" s="352">
        <v>0</v>
      </c>
      <c r="M18" s="350">
        <f t="shared" si="0"/>
        <v>0</v>
      </c>
      <c r="N18" s="350">
        <v>13875.34</v>
      </c>
      <c r="O18" s="350">
        <f t="shared" si="1"/>
        <v>13875.34</v>
      </c>
      <c r="P18" s="350">
        <v>32132.92</v>
      </c>
      <c r="Q18" s="350">
        <f t="shared" si="2"/>
        <v>32132.92</v>
      </c>
      <c r="R18" s="350">
        <f t="shared" si="3"/>
        <v>227809.64</v>
      </c>
      <c r="S18" s="350">
        <v>227809.64</v>
      </c>
      <c r="T18" s="350">
        <v>227809.64</v>
      </c>
      <c r="U18" s="353" t="s">
        <v>478</v>
      </c>
      <c r="V18" s="338"/>
    </row>
    <row r="19" spans="1:22" s="354" customFormat="1" ht="82.5" customHeight="1">
      <c r="A19" s="359">
        <v>2.2000000000000002</v>
      </c>
      <c r="B19" s="348" t="s">
        <v>149</v>
      </c>
      <c r="C19" s="320" t="s">
        <v>157</v>
      </c>
      <c r="D19" s="360" t="s">
        <v>280</v>
      </c>
      <c r="E19" s="350">
        <v>248593.68</v>
      </c>
      <c r="F19" s="351">
        <v>248593.68</v>
      </c>
      <c r="G19" s="350">
        <v>248593.68</v>
      </c>
      <c r="H19" s="350">
        <v>0</v>
      </c>
      <c r="I19" s="350">
        <f t="shared" si="4"/>
        <v>248593.68</v>
      </c>
      <c r="J19" s="352">
        <v>0</v>
      </c>
      <c r="K19" s="352">
        <v>0</v>
      </c>
      <c r="L19" s="352">
        <v>0</v>
      </c>
      <c r="M19" s="350">
        <f t="shared" si="0"/>
        <v>0</v>
      </c>
      <c r="N19" s="350">
        <v>6875.53</v>
      </c>
      <c r="O19" s="350">
        <f t="shared" si="1"/>
        <v>6875.53</v>
      </c>
      <c r="P19" s="350">
        <v>155527.93</v>
      </c>
      <c r="Q19" s="350">
        <f t="shared" si="2"/>
        <v>155527.93</v>
      </c>
      <c r="R19" s="350">
        <f t="shared" si="3"/>
        <v>93065.75</v>
      </c>
      <c r="S19" s="350">
        <v>93065.75</v>
      </c>
      <c r="T19" s="350">
        <v>93065.75</v>
      </c>
      <c r="U19" s="353" t="s">
        <v>621</v>
      </c>
      <c r="V19" s="338"/>
    </row>
    <row r="20" spans="1:22" s="354" customFormat="1" ht="60.75" customHeight="1">
      <c r="A20" s="359">
        <v>2.2999999999999998</v>
      </c>
      <c r="B20" s="348" t="s">
        <v>149</v>
      </c>
      <c r="C20" s="320" t="s">
        <v>145</v>
      </c>
      <c r="D20" s="360" t="s">
        <v>222</v>
      </c>
      <c r="E20" s="350">
        <v>37130.089999999997</v>
      </c>
      <c r="F20" s="351">
        <v>0</v>
      </c>
      <c r="G20" s="350">
        <v>37130.089999999997</v>
      </c>
      <c r="H20" s="350">
        <v>0</v>
      </c>
      <c r="I20" s="350">
        <f t="shared" si="4"/>
        <v>37130.089999999997</v>
      </c>
      <c r="J20" s="352">
        <v>0</v>
      </c>
      <c r="K20" s="352">
        <v>0</v>
      </c>
      <c r="L20" s="352">
        <v>0</v>
      </c>
      <c r="M20" s="350">
        <f t="shared" si="0"/>
        <v>0</v>
      </c>
      <c r="N20" s="350">
        <v>0</v>
      </c>
      <c r="O20" s="350">
        <f t="shared" si="1"/>
        <v>0</v>
      </c>
      <c r="P20" s="350">
        <v>0</v>
      </c>
      <c r="Q20" s="350">
        <f t="shared" si="2"/>
        <v>0</v>
      </c>
      <c r="R20" s="350">
        <f t="shared" si="3"/>
        <v>37130.089999999997</v>
      </c>
      <c r="S20" s="350">
        <v>37130.089999999997</v>
      </c>
      <c r="T20" s="350">
        <v>37130.089999999997</v>
      </c>
      <c r="U20" s="353" t="s">
        <v>535</v>
      </c>
      <c r="V20" s="338"/>
    </row>
    <row r="21" spans="1:22" s="354" customFormat="1" ht="58.5" customHeight="1">
      <c r="A21" s="359">
        <v>2.4</v>
      </c>
      <c r="B21" s="348" t="s">
        <v>149</v>
      </c>
      <c r="C21" s="320" t="s">
        <v>383</v>
      </c>
      <c r="D21" s="360" t="s">
        <v>231</v>
      </c>
      <c r="E21" s="351">
        <v>153878.95000000001</v>
      </c>
      <c r="F21" s="351">
        <v>153878.95000000001</v>
      </c>
      <c r="G21" s="351">
        <v>153878.95000000001</v>
      </c>
      <c r="H21" s="350">
        <v>0</v>
      </c>
      <c r="I21" s="350">
        <f t="shared" si="4"/>
        <v>153878.95000000001</v>
      </c>
      <c r="J21" s="352">
        <v>0</v>
      </c>
      <c r="K21" s="352">
        <v>0</v>
      </c>
      <c r="L21" s="352">
        <v>0</v>
      </c>
      <c r="M21" s="350">
        <f t="shared" si="0"/>
        <v>0</v>
      </c>
      <c r="N21" s="350">
        <v>0</v>
      </c>
      <c r="O21" s="350">
        <f t="shared" si="1"/>
        <v>0</v>
      </c>
      <c r="P21" s="350">
        <v>0</v>
      </c>
      <c r="Q21" s="350">
        <f t="shared" si="2"/>
        <v>0</v>
      </c>
      <c r="R21" s="350">
        <f t="shared" si="3"/>
        <v>153878.95000000001</v>
      </c>
      <c r="S21" s="352">
        <v>153878.95000000001</v>
      </c>
      <c r="T21" s="352">
        <v>153878.95000000001</v>
      </c>
      <c r="U21" s="353" t="s">
        <v>267</v>
      </c>
      <c r="V21" s="338"/>
    </row>
    <row r="22" spans="1:22" s="358" customFormat="1" ht="88.5" customHeight="1">
      <c r="A22" s="340">
        <v>3</v>
      </c>
      <c r="B22" s="341" t="s">
        <v>149</v>
      </c>
      <c r="C22" s="317" t="s">
        <v>94</v>
      </c>
      <c r="D22" s="342" t="s">
        <v>222</v>
      </c>
      <c r="E22" s="361">
        <v>1000000</v>
      </c>
      <c r="F22" s="361">
        <v>484081.77</v>
      </c>
      <c r="G22" s="343">
        <v>1000000</v>
      </c>
      <c r="H22" s="361">
        <v>0</v>
      </c>
      <c r="I22" s="343">
        <f t="shared" si="4"/>
        <v>1000000</v>
      </c>
      <c r="J22" s="361">
        <f>SUM(J23:J26)</f>
        <v>0</v>
      </c>
      <c r="K22" s="361">
        <f>SUM(K23:K26)</f>
        <v>0</v>
      </c>
      <c r="L22" s="361">
        <f>SUM(L23:L26)</f>
        <v>0</v>
      </c>
      <c r="M22" s="361">
        <f>SUM(M23:M26)</f>
        <v>0</v>
      </c>
      <c r="N22" s="361">
        <f>SUM(N23:N26)</f>
        <v>0</v>
      </c>
      <c r="O22" s="343">
        <f t="shared" si="1"/>
        <v>0</v>
      </c>
      <c r="P22" s="361">
        <f>SUM(P23:P26)</f>
        <v>33025.9</v>
      </c>
      <c r="Q22" s="343">
        <v>33935.339999999997</v>
      </c>
      <c r="R22" s="343">
        <f t="shared" si="3"/>
        <v>966064.66</v>
      </c>
      <c r="S22" s="361">
        <v>966064.65999999992</v>
      </c>
      <c r="T22" s="361">
        <f>SUM(T23:T26)</f>
        <v>966064.65999999992</v>
      </c>
      <c r="U22" s="344" t="s">
        <v>50</v>
      </c>
      <c r="V22" s="357"/>
    </row>
    <row r="23" spans="1:22" s="354" customFormat="1" ht="84" customHeight="1">
      <c r="A23" s="359">
        <v>3.1</v>
      </c>
      <c r="B23" s="348" t="s">
        <v>149</v>
      </c>
      <c r="C23" s="320" t="s">
        <v>384</v>
      </c>
      <c r="D23" s="360" t="s">
        <v>392</v>
      </c>
      <c r="E23" s="350">
        <v>720865</v>
      </c>
      <c r="F23" s="351">
        <v>362172.32</v>
      </c>
      <c r="G23" s="350">
        <v>720865</v>
      </c>
      <c r="H23" s="350">
        <v>0</v>
      </c>
      <c r="I23" s="350">
        <f t="shared" si="4"/>
        <v>720865</v>
      </c>
      <c r="J23" s="352">
        <v>0</v>
      </c>
      <c r="K23" s="352">
        <v>0</v>
      </c>
      <c r="L23" s="352">
        <v>0</v>
      </c>
      <c r="M23" s="350">
        <f t="shared" si="0"/>
        <v>0</v>
      </c>
      <c r="N23" s="350">
        <v>0</v>
      </c>
      <c r="O23" s="350">
        <f t="shared" si="1"/>
        <v>0</v>
      </c>
      <c r="P23" s="350">
        <v>0</v>
      </c>
      <c r="Q23" s="350">
        <f t="shared" si="2"/>
        <v>0</v>
      </c>
      <c r="R23" s="350">
        <f t="shared" si="3"/>
        <v>720865</v>
      </c>
      <c r="S23" s="350">
        <v>720865</v>
      </c>
      <c r="T23" s="352">
        <v>720865</v>
      </c>
      <c r="U23" s="353" t="s">
        <v>194</v>
      </c>
      <c r="V23" s="338"/>
    </row>
    <row r="24" spans="1:22" s="354" customFormat="1" ht="130.5" customHeight="1">
      <c r="A24" s="359">
        <v>3.2</v>
      </c>
      <c r="B24" s="348" t="s">
        <v>149</v>
      </c>
      <c r="C24" s="320" t="s">
        <v>284</v>
      </c>
      <c r="D24" s="360" t="s">
        <v>310</v>
      </c>
      <c r="E24" s="350">
        <v>52200</v>
      </c>
      <c r="F24" s="351">
        <v>52200</v>
      </c>
      <c r="G24" s="350">
        <v>52200</v>
      </c>
      <c r="H24" s="350">
        <v>0</v>
      </c>
      <c r="I24" s="350">
        <f t="shared" si="4"/>
        <v>52200</v>
      </c>
      <c r="J24" s="352">
        <v>0</v>
      </c>
      <c r="K24" s="352">
        <v>0</v>
      </c>
      <c r="L24" s="352">
        <v>0</v>
      </c>
      <c r="M24" s="350">
        <f t="shared" si="0"/>
        <v>0</v>
      </c>
      <c r="N24" s="350">
        <v>0</v>
      </c>
      <c r="O24" s="350">
        <f t="shared" si="1"/>
        <v>0</v>
      </c>
      <c r="P24" s="350">
        <v>33025.9</v>
      </c>
      <c r="Q24" s="350">
        <f t="shared" si="2"/>
        <v>33025.9</v>
      </c>
      <c r="R24" s="350">
        <f t="shared" si="3"/>
        <v>19174.099999999999</v>
      </c>
      <c r="S24" s="352">
        <v>18974.099999999999</v>
      </c>
      <c r="T24" s="352">
        <v>19174.099999999999</v>
      </c>
      <c r="U24" s="353" t="s">
        <v>620</v>
      </c>
      <c r="V24" s="338"/>
    </row>
    <row r="25" spans="1:22" s="354" customFormat="1" ht="93" customHeight="1">
      <c r="A25" s="359">
        <v>3.3</v>
      </c>
      <c r="B25" s="348" t="s">
        <v>149</v>
      </c>
      <c r="C25" s="320" t="s">
        <v>297</v>
      </c>
      <c r="D25" s="360" t="s">
        <v>219</v>
      </c>
      <c r="E25" s="350">
        <v>72951.740000000005</v>
      </c>
      <c r="F25" s="351">
        <v>68800.009999999995</v>
      </c>
      <c r="G25" s="350">
        <v>72951.740000000005</v>
      </c>
      <c r="H25" s="350">
        <v>0</v>
      </c>
      <c r="I25" s="350">
        <f t="shared" si="4"/>
        <v>72951.740000000005</v>
      </c>
      <c r="J25" s="352">
        <v>0</v>
      </c>
      <c r="K25" s="352">
        <v>0</v>
      </c>
      <c r="L25" s="352">
        <v>0</v>
      </c>
      <c r="M25" s="350">
        <f t="shared" si="0"/>
        <v>0</v>
      </c>
      <c r="N25" s="350">
        <v>0</v>
      </c>
      <c r="O25" s="350">
        <f t="shared" si="1"/>
        <v>0</v>
      </c>
      <c r="P25" s="350">
        <v>0</v>
      </c>
      <c r="Q25" s="350">
        <f t="shared" si="2"/>
        <v>0</v>
      </c>
      <c r="R25" s="350">
        <f t="shared" si="3"/>
        <v>72951.740000000005</v>
      </c>
      <c r="S25" s="350">
        <v>68800.009999999995</v>
      </c>
      <c r="T25" s="352">
        <v>72951.740000000005</v>
      </c>
      <c r="U25" s="353" t="s">
        <v>569</v>
      </c>
      <c r="V25" s="338"/>
    </row>
    <row r="26" spans="1:22" s="354" customFormat="1" ht="104.25" customHeight="1">
      <c r="A26" s="359">
        <v>3.4</v>
      </c>
      <c r="B26" s="348" t="s">
        <v>149</v>
      </c>
      <c r="C26" s="320" t="s">
        <v>292</v>
      </c>
      <c r="D26" s="360" t="s">
        <v>222</v>
      </c>
      <c r="E26" s="350">
        <v>153073.82</v>
      </c>
      <c r="F26" s="351">
        <v>0</v>
      </c>
      <c r="G26" s="350">
        <v>153073.82</v>
      </c>
      <c r="H26" s="350">
        <v>0</v>
      </c>
      <c r="I26" s="350">
        <f t="shared" si="4"/>
        <v>153073.82</v>
      </c>
      <c r="J26" s="352">
        <v>0</v>
      </c>
      <c r="K26" s="352">
        <v>0</v>
      </c>
      <c r="L26" s="352">
        <v>0</v>
      </c>
      <c r="M26" s="350">
        <f t="shared" si="0"/>
        <v>0</v>
      </c>
      <c r="N26" s="350">
        <v>0</v>
      </c>
      <c r="O26" s="350">
        <f t="shared" si="1"/>
        <v>0</v>
      </c>
      <c r="P26" s="350">
        <v>0</v>
      </c>
      <c r="Q26" s="350">
        <f t="shared" si="2"/>
        <v>0</v>
      </c>
      <c r="R26" s="350">
        <f t="shared" si="3"/>
        <v>153073.82</v>
      </c>
      <c r="S26" s="352">
        <v>157425.54999999999</v>
      </c>
      <c r="T26" s="352">
        <v>153073.82</v>
      </c>
      <c r="U26" s="353" t="s">
        <v>535</v>
      </c>
      <c r="V26" s="338"/>
    </row>
    <row r="27" spans="1:22" s="358" customFormat="1" ht="46.5" customHeight="1">
      <c r="A27" s="340">
        <v>4</v>
      </c>
      <c r="B27" s="341" t="s">
        <v>149</v>
      </c>
      <c r="C27" s="317" t="s">
        <v>95</v>
      </c>
      <c r="D27" s="342" t="s">
        <v>220</v>
      </c>
      <c r="E27" s="343">
        <v>1300000</v>
      </c>
      <c r="F27" s="343">
        <v>895861.56</v>
      </c>
      <c r="G27" s="343">
        <v>1300000</v>
      </c>
      <c r="H27" s="343">
        <f>SUM(H28:H28)</f>
        <v>0</v>
      </c>
      <c r="I27" s="343">
        <f t="shared" si="4"/>
        <v>1300000</v>
      </c>
      <c r="J27" s="343">
        <f>SUM(J28:J28)</f>
        <v>0</v>
      </c>
      <c r="K27" s="343">
        <f>SUM(K28:K28)</f>
        <v>0</v>
      </c>
      <c r="L27" s="343">
        <f>SUM(L28:L28)</f>
        <v>0</v>
      </c>
      <c r="M27" s="343">
        <f t="shared" si="0"/>
        <v>0</v>
      </c>
      <c r="N27" s="343">
        <f>SUM(N28:N28)</f>
        <v>0</v>
      </c>
      <c r="O27" s="343">
        <f t="shared" si="1"/>
        <v>0</v>
      </c>
      <c r="P27" s="343">
        <f>SUM(P28:P28)</f>
        <v>0</v>
      </c>
      <c r="Q27" s="343">
        <v>556.79999999999995</v>
      </c>
      <c r="R27" s="343">
        <f t="shared" si="3"/>
        <v>1299443.2</v>
      </c>
      <c r="S27" s="343">
        <v>1299443.2</v>
      </c>
      <c r="T27" s="343">
        <f>SUM(T28:T28)</f>
        <v>1299443.2</v>
      </c>
      <c r="U27" s="344" t="s">
        <v>50</v>
      </c>
      <c r="V27" s="357"/>
    </row>
    <row r="28" spans="1:22" s="354" customFormat="1" ht="69.75" customHeight="1">
      <c r="A28" s="359">
        <v>4.0999999999999996</v>
      </c>
      <c r="B28" s="348" t="s">
        <v>149</v>
      </c>
      <c r="C28" s="320" t="s">
        <v>95</v>
      </c>
      <c r="D28" s="360" t="s">
        <v>220</v>
      </c>
      <c r="E28" s="350">
        <v>1299443.2</v>
      </c>
      <c r="F28" s="351">
        <v>895304.76</v>
      </c>
      <c r="G28" s="350">
        <v>1299443.2</v>
      </c>
      <c r="H28" s="350">
        <v>0</v>
      </c>
      <c r="I28" s="350">
        <f t="shared" si="4"/>
        <v>1299443.2</v>
      </c>
      <c r="J28" s="352">
        <v>0</v>
      </c>
      <c r="K28" s="352">
        <v>0</v>
      </c>
      <c r="L28" s="352">
        <v>0</v>
      </c>
      <c r="M28" s="350">
        <f t="shared" si="0"/>
        <v>0</v>
      </c>
      <c r="N28" s="350">
        <v>0</v>
      </c>
      <c r="O28" s="350">
        <f t="shared" si="1"/>
        <v>0</v>
      </c>
      <c r="P28" s="350">
        <v>0</v>
      </c>
      <c r="Q28" s="350">
        <f t="shared" si="2"/>
        <v>0</v>
      </c>
      <c r="R28" s="350">
        <f t="shared" si="3"/>
        <v>1299443.2</v>
      </c>
      <c r="S28" s="350">
        <v>1299443.2</v>
      </c>
      <c r="T28" s="352">
        <v>1299443.2</v>
      </c>
      <c r="U28" s="353" t="s">
        <v>662</v>
      </c>
      <c r="V28" s="338"/>
    </row>
    <row r="29" spans="1:22" s="358" customFormat="1" ht="36.75" customHeight="1">
      <c r="A29" s="340">
        <v>5</v>
      </c>
      <c r="B29" s="341" t="s">
        <v>149</v>
      </c>
      <c r="C29" s="317" t="s">
        <v>96</v>
      </c>
      <c r="D29" s="342" t="s">
        <v>221</v>
      </c>
      <c r="E29" s="343">
        <v>1000000</v>
      </c>
      <c r="F29" s="343">
        <v>24445.01</v>
      </c>
      <c r="G29" s="343">
        <v>1000000</v>
      </c>
      <c r="H29" s="343">
        <f>SUM(H30:H34)</f>
        <v>0</v>
      </c>
      <c r="I29" s="343">
        <f t="shared" si="4"/>
        <v>1000000</v>
      </c>
      <c r="J29" s="343">
        <f>SUM(J30:J34)</f>
        <v>0</v>
      </c>
      <c r="K29" s="343">
        <f>SUM(K30:K34)</f>
        <v>0</v>
      </c>
      <c r="L29" s="343">
        <f>SUM(L30:L34)</f>
        <v>0</v>
      </c>
      <c r="M29" s="343">
        <f t="shared" si="0"/>
        <v>0</v>
      </c>
      <c r="N29" s="343">
        <f>SUM(N30:N34)</f>
        <v>0</v>
      </c>
      <c r="O29" s="343">
        <f t="shared" si="1"/>
        <v>0</v>
      </c>
      <c r="P29" s="343">
        <f>SUM(P30:P34)</f>
        <v>0</v>
      </c>
      <c r="Q29" s="343">
        <v>649.6</v>
      </c>
      <c r="R29" s="343">
        <f t="shared" si="3"/>
        <v>999350.4</v>
      </c>
      <c r="S29" s="343">
        <v>999350.39999999991</v>
      </c>
      <c r="T29" s="343">
        <f>SUM(T30:T34)</f>
        <v>999350.4</v>
      </c>
      <c r="U29" s="344" t="s">
        <v>50</v>
      </c>
      <c r="V29" s="357"/>
    </row>
    <row r="30" spans="1:22" s="354" customFormat="1" ht="66" customHeight="1">
      <c r="A30" s="359">
        <v>5.0999999999999996</v>
      </c>
      <c r="B30" s="348" t="s">
        <v>149</v>
      </c>
      <c r="C30" s="320" t="s">
        <v>305</v>
      </c>
      <c r="D30" s="360" t="s">
        <v>221</v>
      </c>
      <c r="E30" s="350">
        <v>23795.41</v>
      </c>
      <c r="F30" s="351">
        <v>23795.41</v>
      </c>
      <c r="G30" s="350">
        <v>23795.41</v>
      </c>
      <c r="H30" s="350">
        <v>0</v>
      </c>
      <c r="I30" s="350">
        <f t="shared" si="4"/>
        <v>23795.41</v>
      </c>
      <c r="J30" s="352">
        <v>0</v>
      </c>
      <c r="K30" s="352">
        <v>0</v>
      </c>
      <c r="L30" s="352">
        <v>0</v>
      </c>
      <c r="M30" s="350">
        <f t="shared" si="0"/>
        <v>0</v>
      </c>
      <c r="N30" s="350">
        <v>0</v>
      </c>
      <c r="O30" s="350">
        <f t="shared" si="1"/>
        <v>0</v>
      </c>
      <c r="P30" s="350">
        <v>0</v>
      </c>
      <c r="Q30" s="350">
        <f t="shared" si="2"/>
        <v>0</v>
      </c>
      <c r="R30" s="350">
        <f t="shared" si="3"/>
        <v>23795.41</v>
      </c>
      <c r="S30" s="350">
        <v>23795.41</v>
      </c>
      <c r="T30" s="350">
        <v>23795.41</v>
      </c>
      <c r="U30" s="353" t="s">
        <v>405</v>
      </c>
      <c r="V30" s="338"/>
    </row>
    <row r="31" spans="1:22" s="354" customFormat="1" ht="63.75" customHeight="1">
      <c r="A31" s="359">
        <v>5.2</v>
      </c>
      <c r="B31" s="348" t="s">
        <v>149</v>
      </c>
      <c r="C31" s="320" t="s">
        <v>324</v>
      </c>
      <c r="D31" s="360" t="s">
        <v>221</v>
      </c>
      <c r="E31" s="350">
        <v>100000</v>
      </c>
      <c r="F31" s="351">
        <v>0</v>
      </c>
      <c r="G31" s="350">
        <v>100000</v>
      </c>
      <c r="H31" s="350">
        <v>0</v>
      </c>
      <c r="I31" s="350">
        <f t="shared" si="4"/>
        <v>100000</v>
      </c>
      <c r="J31" s="351">
        <v>0</v>
      </c>
      <c r="K31" s="351">
        <v>0</v>
      </c>
      <c r="L31" s="351">
        <v>0</v>
      </c>
      <c r="M31" s="350">
        <f t="shared" si="0"/>
        <v>0</v>
      </c>
      <c r="N31" s="350">
        <v>0</v>
      </c>
      <c r="O31" s="350">
        <f t="shared" si="1"/>
        <v>0</v>
      </c>
      <c r="P31" s="350">
        <v>0</v>
      </c>
      <c r="Q31" s="350">
        <f t="shared" si="2"/>
        <v>0</v>
      </c>
      <c r="R31" s="350">
        <f t="shared" si="3"/>
        <v>100000</v>
      </c>
      <c r="S31" s="350">
        <v>100000</v>
      </c>
      <c r="T31" s="350">
        <v>100000</v>
      </c>
      <c r="U31" s="353" t="s">
        <v>198</v>
      </c>
      <c r="V31" s="338"/>
    </row>
    <row r="32" spans="1:22" s="354" customFormat="1" ht="78.75" customHeight="1">
      <c r="A32" s="359">
        <v>5.3</v>
      </c>
      <c r="B32" s="348" t="s">
        <v>149</v>
      </c>
      <c r="C32" s="320" t="s">
        <v>455</v>
      </c>
      <c r="D32" s="360" t="s">
        <v>221</v>
      </c>
      <c r="E32" s="350">
        <v>64000</v>
      </c>
      <c r="F32" s="351">
        <v>0</v>
      </c>
      <c r="G32" s="350">
        <v>64000</v>
      </c>
      <c r="H32" s="350">
        <v>0</v>
      </c>
      <c r="I32" s="350">
        <f t="shared" si="4"/>
        <v>64000</v>
      </c>
      <c r="J32" s="351">
        <v>0</v>
      </c>
      <c r="K32" s="351">
        <v>0</v>
      </c>
      <c r="L32" s="351">
        <v>0</v>
      </c>
      <c r="M32" s="350">
        <f t="shared" si="0"/>
        <v>0</v>
      </c>
      <c r="N32" s="350">
        <v>0</v>
      </c>
      <c r="O32" s="350">
        <f t="shared" si="1"/>
        <v>0</v>
      </c>
      <c r="P32" s="350">
        <v>0</v>
      </c>
      <c r="Q32" s="350">
        <f t="shared" si="2"/>
        <v>0</v>
      </c>
      <c r="R32" s="350">
        <f t="shared" si="3"/>
        <v>64000</v>
      </c>
      <c r="S32" s="350">
        <v>60000</v>
      </c>
      <c r="T32" s="350">
        <v>64000</v>
      </c>
      <c r="U32" s="353" t="s">
        <v>567</v>
      </c>
      <c r="V32" s="338"/>
    </row>
    <row r="33" spans="1:23" s="354" customFormat="1" ht="45" customHeight="1">
      <c r="A33" s="359">
        <v>5.4</v>
      </c>
      <c r="B33" s="348" t="s">
        <v>149</v>
      </c>
      <c r="C33" s="320" t="s">
        <v>456</v>
      </c>
      <c r="D33" s="360" t="s">
        <v>221</v>
      </c>
      <c r="E33" s="350">
        <v>700000</v>
      </c>
      <c r="F33" s="351">
        <v>0</v>
      </c>
      <c r="G33" s="350">
        <v>700000</v>
      </c>
      <c r="H33" s="350">
        <v>0</v>
      </c>
      <c r="I33" s="350">
        <f t="shared" ref="I33" si="6">G33-H33</f>
        <v>700000</v>
      </c>
      <c r="J33" s="351">
        <v>0</v>
      </c>
      <c r="K33" s="351">
        <v>0</v>
      </c>
      <c r="L33" s="351">
        <v>0</v>
      </c>
      <c r="M33" s="350">
        <f t="shared" ref="M33" si="7">SUM(J33:L33)</f>
        <v>0</v>
      </c>
      <c r="N33" s="350">
        <v>0</v>
      </c>
      <c r="O33" s="350">
        <f t="shared" ref="O33" si="8">M33+N33</f>
        <v>0</v>
      </c>
      <c r="P33" s="350">
        <v>0</v>
      </c>
      <c r="Q33" s="350">
        <f t="shared" ref="Q33" si="9">H33+P33</f>
        <v>0</v>
      </c>
      <c r="R33" s="350">
        <f t="shared" ref="R33" si="10">G33-Q33</f>
        <v>700000</v>
      </c>
      <c r="S33" s="350">
        <v>700000</v>
      </c>
      <c r="T33" s="350">
        <v>700000</v>
      </c>
      <c r="U33" s="353" t="s">
        <v>493</v>
      </c>
      <c r="V33" s="338"/>
    </row>
    <row r="34" spans="1:23" s="354" customFormat="1" ht="45" customHeight="1">
      <c r="A34" s="359">
        <v>5.5</v>
      </c>
      <c r="B34" s="348" t="s">
        <v>149</v>
      </c>
      <c r="C34" s="320" t="s">
        <v>293</v>
      </c>
      <c r="D34" s="360" t="s">
        <v>221</v>
      </c>
      <c r="E34" s="350">
        <v>111554.99</v>
      </c>
      <c r="F34" s="351">
        <v>0</v>
      </c>
      <c r="G34" s="350">
        <v>111554.99</v>
      </c>
      <c r="H34" s="350">
        <v>0</v>
      </c>
      <c r="I34" s="350">
        <f t="shared" si="4"/>
        <v>111554.99</v>
      </c>
      <c r="J34" s="352">
        <v>0</v>
      </c>
      <c r="K34" s="352">
        <v>0</v>
      </c>
      <c r="L34" s="352">
        <v>0</v>
      </c>
      <c r="M34" s="350">
        <f t="shared" si="0"/>
        <v>0</v>
      </c>
      <c r="N34" s="350">
        <v>0</v>
      </c>
      <c r="O34" s="350">
        <f t="shared" si="1"/>
        <v>0</v>
      </c>
      <c r="P34" s="350">
        <v>0</v>
      </c>
      <c r="Q34" s="350">
        <f t="shared" si="2"/>
        <v>0</v>
      </c>
      <c r="R34" s="350">
        <f t="shared" si="3"/>
        <v>111554.99</v>
      </c>
      <c r="S34" s="350">
        <v>115554.99</v>
      </c>
      <c r="T34" s="350">
        <v>111554.99</v>
      </c>
      <c r="U34" s="353" t="s">
        <v>535</v>
      </c>
      <c r="V34" s="338"/>
    </row>
    <row r="35" spans="1:23" s="358" customFormat="1" ht="60" customHeight="1">
      <c r="A35" s="362">
        <v>6</v>
      </c>
      <c r="B35" s="341" t="s">
        <v>149</v>
      </c>
      <c r="C35" s="317" t="s">
        <v>158</v>
      </c>
      <c r="D35" s="326" t="s">
        <v>223</v>
      </c>
      <c r="E35" s="363">
        <v>1444558.33</v>
      </c>
      <c r="F35" s="364">
        <v>33326.339999999997</v>
      </c>
      <c r="G35" s="363">
        <v>1444558.33</v>
      </c>
      <c r="H35" s="343">
        <v>33326.339999999997</v>
      </c>
      <c r="I35" s="343">
        <f t="shared" si="4"/>
        <v>1411231.99</v>
      </c>
      <c r="J35" s="365">
        <v>0</v>
      </c>
      <c r="K35" s="365">
        <v>0</v>
      </c>
      <c r="L35" s="365">
        <v>0</v>
      </c>
      <c r="M35" s="343">
        <f t="shared" si="0"/>
        <v>0</v>
      </c>
      <c r="N35" s="343">
        <v>0</v>
      </c>
      <c r="O35" s="343">
        <f t="shared" si="1"/>
        <v>0</v>
      </c>
      <c r="P35" s="343">
        <v>0</v>
      </c>
      <c r="Q35" s="343">
        <f t="shared" si="2"/>
        <v>33326.339999999997</v>
      </c>
      <c r="R35" s="343">
        <f t="shared" si="3"/>
        <v>1411231.99</v>
      </c>
      <c r="S35" s="363">
        <v>0</v>
      </c>
      <c r="T35" s="365">
        <v>0</v>
      </c>
      <c r="U35" s="366" t="s">
        <v>303</v>
      </c>
      <c r="V35" s="357"/>
    </row>
    <row r="36" spans="1:23" s="358" customFormat="1" ht="81.75" customHeight="1">
      <c r="A36" s="362">
        <v>7</v>
      </c>
      <c r="B36" s="341" t="s">
        <v>149</v>
      </c>
      <c r="C36" s="317" t="s">
        <v>159</v>
      </c>
      <c r="D36" s="326" t="s">
        <v>224</v>
      </c>
      <c r="E36" s="363">
        <v>1976937.29</v>
      </c>
      <c r="F36" s="364">
        <v>55036.66</v>
      </c>
      <c r="G36" s="363">
        <v>1976937.29</v>
      </c>
      <c r="H36" s="343">
        <v>0</v>
      </c>
      <c r="I36" s="343">
        <f t="shared" si="4"/>
        <v>1976937.29</v>
      </c>
      <c r="J36" s="365">
        <v>0</v>
      </c>
      <c r="K36" s="365">
        <v>0</v>
      </c>
      <c r="L36" s="365">
        <v>0</v>
      </c>
      <c r="M36" s="343">
        <f t="shared" si="0"/>
        <v>0</v>
      </c>
      <c r="N36" s="343">
        <v>55036.66</v>
      </c>
      <c r="O36" s="343">
        <f t="shared" si="1"/>
        <v>55036.66</v>
      </c>
      <c r="P36" s="343">
        <v>55036.66</v>
      </c>
      <c r="Q36" s="343">
        <f t="shared" si="2"/>
        <v>55036.66</v>
      </c>
      <c r="R36" s="343">
        <f t="shared" si="3"/>
        <v>1921900.6300000001</v>
      </c>
      <c r="S36" s="363">
        <v>0</v>
      </c>
      <c r="T36" s="365">
        <v>0</v>
      </c>
      <c r="U36" s="366" t="s">
        <v>499</v>
      </c>
      <c r="V36" s="357"/>
    </row>
    <row r="37" spans="1:23" s="358" customFormat="1" ht="50.25" customHeight="1">
      <c r="A37" s="362">
        <v>8</v>
      </c>
      <c r="B37" s="341" t="s">
        <v>149</v>
      </c>
      <c r="C37" s="317" t="s">
        <v>160</v>
      </c>
      <c r="D37" s="326" t="s">
        <v>228</v>
      </c>
      <c r="E37" s="363">
        <v>109217.89</v>
      </c>
      <c r="F37" s="364">
        <v>109217.89</v>
      </c>
      <c r="G37" s="363">
        <v>109217.89</v>
      </c>
      <c r="H37" s="343">
        <v>0</v>
      </c>
      <c r="I37" s="343">
        <f t="shared" si="4"/>
        <v>109217.89</v>
      </c>
      <c r="J37" s="365">
        <v>0</v>
      </c>
      <c r="K37" s="365">
        <v>0</v>
      </c>
      <c r="L37" s="365">
        <v>0</v>
      </c>
      <c r="M37" s="343">
        <f t="shared" si="0"/>
        <v>0</v>
      </c>
      <c r="N37" s="343">
        <v>0</v>
      </c>
      <c r="O37" s="343">
        <f t="shared" si="1"/>
        <v>0</v>
      </c>
      <c r="P37" s="343">
        <v>0</v>
      </c>
      <c r="Q37" s="343">
        <f t="shared" si="2"/>
        <v>0</v>
      </c>
      <c r="R37" s="343">
        <f t="shared" si="3"/>
        <v>109217.89</v>
      </c>
      <c r="S37" s="363">
        <v>0</v>
      </c>
      <c r="T37" s="365">
        <v>0</v>
      </c>
      <c r="U37" s="366" t="s">
        <v>498</v>
      </c>
      <c r="V37" s="357"/>
    </row>
    <row r="38" spans="1:23" s="358" customFormat="1" ht="62.25" customHeight="1">
      <c r="A38" s="362">
        <v>9</v>
      </c>
      <c r="B38" s="367" t="s">
        <v>149</v>
      </c>
      <c r="C38" s="321" t="s">
        <v>161</v>
      </c>
      <c r="D38" s="326" t="s">
        <v>311</v>
      </c>
      <c r="E38" s="363">
        <v>52000</v>
      </c>
      <c r="F38" s="364">
        <v>0</v>
      </c>
      <c r="G38" s="363">
        <v>52000</v>
      </c>
      <c r="H38" s="343">
        <v>0</v>
      </c>
      <c r="I38" s="343">
        <f t="shared" si="4"/>
        <v>52000</v>
      </c>
      <c r="J38" s="365">
        <v>0</v>
      </c>
      <c r="K38" s="365">
        <v>0</v>
      </c>
      <c r="L38" s="365">
        <v>0</v>
      </c>
      <c r="M38" s="343">
        <f t="shared" si="0"/>
        <v>0</v>
      </c>
      <c r="N38" s="343">
        <v>0</v>
      </c>
      <c r="O38" s="343">
        <f t="shared" si="1"/>
        <v>0</v>
      </c>
      <c r="P38" s="343">
        <v>0</v>
      </c>
      <c r="Q38" s="343">
        <f t="shared" si="2"/>
        <v>0</v>
      </c>
      <c r="R38" s="343">
        <f t="shared" si="3"/>
        <v>52000</v>
      </c>
      <c r="S38" s="363">
        <v>0</v>
      </c>
      <c r="T38" s="365">
        <v>0</v>
      </c>
      <c r="U38" s="366" t="s">
        <v>500</v>
      </c>
      <c r="V38" s="357"/>
    </row>
    <row r="39" spans="1:23" s="358" customFormat="1" ht="56.25" customHeight="1">
      <c r="A39" s="362">
        <v>10</v>
      </c>
      <c r="B39" s="367" t="s">
        <v>167</v>
      </c>
      <c r="C39" s="321" t="s">
        <v>87</v>
      </c>
      <c r="D39" s="326" t="s">
        <v>222</v>
      </c>
      <c r="E39" s="363">
        <v>4000000</v>
      </c>
      <c r="F39" s="363">
        <v>1766016.86</v>
      </c>
      <c r="G39" s="363">
        <v>4000000</v>
      </c>
      <c r="H39" s="363">
        <f t="shared" ref="H39" si="11">SUM(H40:H59)</f>
        <v>178114.12</v>
      </c>
      <c r="I39" s="343">
        <f t="shared" si="4"/>
        <v>3821885.88</v>
      </c>
      <c r="J39" s="363">
        <f t="shared" ref="J39" si="12">SUM(J40:J59)</f>
        <v>165981</v>
      </c>
      <c r="K39" s="363">
        <f t="shared" ref="K39" si="13">SUM(K40:K59)</f>
        <v>34985.4</v>
      </c>
      <c r="L39" s="363">
        <f t="shared" ref="L39" si="14">SUM(L40:L59)</f>
        <v>347.58</v>
      </c>
      <c r="M39" s="343">
        <f t="shared" si="0"/>
        <v>201313.97999999998</v>
      </c>
      <c r="N39" s="363">
        <f t="shared" ref="N39:P39" si="15">SUM(N40:N59)</f>
        <v>120253.42</v>
      </c>
      <c r="O39" s="343">
        <f t="shared" si="1"/>
        <v>321567.39999999997</v>
      </c>
      <c r="P39" s="363">
        <f t="shared" si="15"/>
        <v>546187.55999999994</v>
      </c>
      <c r="Q39" s="343">
        <f t="shared" si="2"/>
        <v>724301.67999999993</v>
      </c>
      <c r="R39" s="343">
        <f t="shared" si="3"/>
        <v>3275698.3200000003</v>
      </c>
      <c r="S39" s="363">
        <v>561100</v>
      </c>
      <c r="T39" s="363">
        <f>SUM(T40:T59)</f>
        <v>821100</v>
      </c>
      <c r="U39" s="344" t="s">
        <v>50</v>
      </c>
      <c r="V39" s="357"/>
      <c r="W39" s="357"/>
    </row>
    <row r="40" spans="1:23" s="354" customFormat="1" ht="103.5" customHeight="1">
      <c r="A40" s="368">
        <v>10.1</v>
      </c>
      <c r="B40" s="369" t="s">
        <v>167</v>
      </c>
      <c r="C40" s="322" t="s">
        <v>88</v>
      </c>
      <c r="D40" s="370" t="s">
        <v>220</v>
      </c>
      <c r="E40" s="371">
        <v>250000</v>
      </c>
      <c r="F40" s="372">
        <v>210441.85</v>
      </c>
      <c r="G40" s="371">
        <v>250000</v>
      </c>
      <c r="H40" s="350">
        <v>73612.88</v>
      </c>
      <c r="I40" s="350">
        <f t="shared" si="4"/>
        <v>176387.12</v>
      </c>
      <c r="J40" s="373">
        <v>107909.9</v>
      </c>
      <c r="K40" s="373">
        <v>0</v>
      </c>
      <c r="L40" s="373">
        <v>0</v>
      </c>
      <c r="M40" s="350">
        <f t="shared" si="0"/>
        <v>107909.9</v>
      </c>
      <c r="N40" s="350">
        <v>0</v>
      </c>
      <c r="O40" s="350">
        <f t="shared" si="1"/>
        <v>107909.9</v>
      </c>
      <c r="P40" s="350">
        <v>107909.9</v>
      </c>
      <c r="Q40" s="350">
        <f t="shared" si="2"/>
        <v>181522.78</v>
      </c>
      <c r="R40" s="350">
        <f t="shared" si="3"/>
        <v>68477.22</v>
      </c>
      <c r="S40" s="373">
        <v>6100</v>
      </c>
      <c r="T40" s="373">
        <v>6100</v>
      </c>
      <c r="U40" s="353" t="s">
        <v>631</v>
      </c>
      <c r="V40" s="338"/>
    </row>
    <row r="41" spans="1:23" s="354" customFormat="1" ht="66" customHeight="1">
      <c r="A41" s="368">
        <v>10.199999999999999</v>
      </c>
      <c r="B41" s="369" t="s">
        <v>167</v>
      </c>
      <c r="C41" s="322" t="s">
        <v>150</v>
      </c>
      <c r="D41" s="370" t="s">
        <v>228</v>
      </c>
      <c r="E41" s="371">
        <v>90000</v>
      </c>
      <c r="F41" s="372">
        <v>89100.01</v>
      </c>
      <c r="G41" s="371">
        <v>90000</v>
      </c>
      <c r="H41" s="350">
        <v>0</v>
      </c>
      <c r="I41" s="350">
        <f t="shared" si="4"/>
        <v>90000</v>
      </c>
      <c r="J41" s="373">
        <v>0</v>
      </c>
      <c r="K41" s="373">
        <v>0</v>
      </c>
      <c r="L41" s="373">
        <v>347.58</v>
      </c>
      <c r="M41" s="350">
        <f t="shared" si="0"/>
        <v>347.58</v>
      </c>
      <c r="N41" s="350">
        <v>0</v>
      </c>
      <c r="O41" s="350">
        <f t="shared" si="1"/>
        <v>347.58</v>
      </c>
      <c r="P41" s="350">
        <v>54219.09</v>
      </c>
      <c r="Q41" s="350">
        <f t="shared" si="2"/>
        <v>54219.09</v>
      </c>
      <c r="R41" s="350">
        <f t="shared" si="3"/>
        <v>35780.910000000003</v>
      </c>
      <c r="S41" s="373">
        <v>20000</v>
      </c>
      <c r="T41" s="373">
        <v>25000</v>
      </c>
      <c r="U41" s="353" t="s">
        <v>405</v>
      </c>
      <c r="V41" s="338"/>
    </row>
    <row r="42" spans="1:23" s="354" customFormat="1" ht="61.5" customHeight="1">
      <c r="A42" s="359">
        <v>10.3</v>
      </c>
      <c r="B42" s="348" t="s">
        <v>167</v>
      </c>
      <c r="C42" s="320" t="s">
        <v>151</v>
      </c>
      <c r="D42" s="360" t="s">
        <v>299</v>
      </c>
      <c r="E42" s="350">
        <v>50000</v>
      </c>
      <c r="F42" s="350">
        <v>49500.01</v>
      </c>
      <c r="G42" s="350">
        <v>50000</v>
      </c>
      <c r="H42" s="350">
        <v>0</v>
      </c>
      <c r="I42" s="350">
        <f t="shared" si="4"/>
        <v>50000</v>
      </c>
      <c r="J42" s="350">
        <v>16976.650000000001</v>
      </c>
      <c r="K42" s="350">
        <v>0</v>
      </c>
      <c r="L42" s="350">
        <v>0</v>
      </c>
      <c r="M42" s="350">
        <f t="shared" si="0"/>
        <v>16976.650000000001</v>
      </c>
      <c r="N42" s="350">
        <v>6666.64</v>
      </c>
      <c r="O42" s="350">
        <f t="shared" si="1"/>
        <v>23643.29</v>
      </c>
      <c r="P42" s="350">
        <v>40685.75</v>
      </c>
      <c r="Q42" s="350">
        <f t="shared" si="2"/>
        <v>40685.75</v>
      </c>
      <c r="R42" s="350">
        <f t="shared" si="3"/>
        <v>9314.25</v>
      </c>
      <c r="S42" s="350">
        <v>0</v>
      </c>
      <c r="T42" s="350">
        <v>1000</v>
      </c>
      <c r="U42" s="353" t="s">
        <v>405</v>
      </c>
      <c r="V42" s="338"/>
    </row>
    <row r="43" spans="1:23" s="354" customFormat="1" ht="65.25" customHeight="1">
      <c r="A43" s="359">
        <v>10.4</v>
      </c>
      <c r="B43" s="348" t="s">
        <v>167</v>
      </c>
      <c r="C43" s="320" t="s">
        <v>312</v>
      </c>
      <c r="D43" s="360" t="s">
        <v>230</v>
      </c>
      <c r="E43" s="350">
        <v>180000</v>
      </c>
      <c r="F43" s="351">
        <v>149360.01</v>
      </c>
      <c r="G43" s="350">
        <v>180000</v>
      </c>
      <c r="H43" s="350">
        <v>104501.24</v>
      </c>
      <c r="I43" s="350">
        <f t="shared" si="4"/>
        <v>75498.759999999995</v>
      </c>
      <c r="J43" s="352">
        <v>9863.16</v>
      </c>
      <c r="K43" s="352">
        <v>0</v>
      </c>
      <c r="L43" s="352">
        <v>0</v>
      </c>
      <c r="M43" s="350">
        <f t="shared" si="0"/>
        <v>9863.16</v>
      </c>
      <c r="N43" s="350">
        <v>0</v>
      </c>
      <c r="O43" s="350">
        <f t="shared" si="1"/>
        <v>9863.16</v>
      </c>
      <c r="P43" s="350">
        <v>9863.16</v>
      </c>
      <c r="Q43" s="350">
        <f t="shared" si="2"/>
        <v>114364.40000000001</v>
      </c>
      <c r="R43" s="350">
        <f t="shared" si="3"/>
        <v>65635.599999999991</v>
      </c>
      <c r="S43" s="352">
        <v>0</v>
      </c>
      <c r="T43" s="352">
        <v>2000</v>
      </c>
      <c r="U43" s="353" t="s">
        <v>405</v>
      </c>
      <c r="V43" s="338"/>
    </row>
    <row r="44" spans="1:23" s="354" customFormat="1" ht="84.75" customHeight="1">
      <c r="A44" s="359">
        <v>10.5</v>
      </c>
      <c r="B44" s="348" t="s">
        <v>167</v>
      </c>
      <c r="C44" s="320" t="s">
        <v>152</v>
      </c>
      <c r="D44" s="360" t="s">
        <v>221</v>
      </c>
      <c r="E44" s="350">
        <v>245000</v>
      </c>
      <c r="F44" s="351">
        <v>242717.75</v>
      </c>
      <c r="G44" s="350">
        <v>245000</v>
      </c>
      <c r="H44" s="350">
        <v>0</v>
      </c>
      <c r="I44" s="350">
        <f t="shared" si="4"/>
        <v>245000</v>
      </c>
      <c r="J44" s="352">
        <v>15061.82</v>
      </c>
      <c r="K44" s="352">
        <v>0</v>
      </c>
      <c r="L44" s="352">
        <v>0</v>
      </c>
      <c r="M44" s="350">
        <f t="shared" si="0"/>
        <v>15061.82</v>
      </c>
      <c r="N44" s="350">
        <v>0</v>
      </c>
      <c r="O44" s="350">
        <f t="shared" si="1"/>
        <v>15061.82</v>
      </c>
      <c r="P44" s="350">
        <v>30372.49</v>
      </c>
      <c r="Q44" s="350">
        <f t="shared" si="2"/>
        <v>30372.49</v>
      </c>
      <c r="R44" s="350">
        <f t="shared" si="3"/>
        <v>214627.51</v>
      </c>
      <c r="S44" s="352">
        <v>100000</v>
      </c>
      <c r="T44" s="352">
        <v>170000</v>
      </c>
      <c r="U44" s="353" t="s">
        <v>657</v>
      </c>
      <c r="V44" s="338"/>
    </row>
    <row r="45" spans="1:23" s="354" customFormat="1" ht="62.25" customHeight="1">
      <c r="A45" s="359">
        <v>10.6</v>
      </c>
      <c r="B45" s="348" t="s">
        <v>167</v>
      </c>
      <c r="C45" s="320" t="s">
        <v>153</v>
      </c>
      <c r="D45" s="360" t="s">
        <v>218</v>
      </c>
      <c r="E45" s="350">
        <v>120000</v>
      </c>
      <c r="F45" s="351">
        <v>118853.08</v>
      </c>
      <c r="G45" s="350">
        <v>120000</v>
      </c>
      <c r="H45" s="350">
        <v>0</v>
      </c>
      <c r="I45" s="350">
        <f t="shared" si="4"/>
        <v>120000</v>
      </c>
      <c r="J45" s="352">
        <v>0</v>
      </c>
      <c r="K45" s="352">
        <v>29429</v>
      </c>
      <c r="L45" s="352">
        <v>0</v>
      </c>
      <c r="M45" s="350">
        <f t="shared" si="0"/>
        <v>29429</v>
      </c>
      <c r="N45" s="350">
        <v>37776.43</v>
      </c>
      <c r="O45" s="350">
        <f t="shared" si="1"/>
        <v>67205.429999999993</v>
      </c>
      <c r="P45" s="350">
        <v>64612</v>
      </c>
      <c r="Q45" s="350">
        <f t="shared" si="2"/>
        <v>64612</v>
      </c>
      <c r="R45" s="350">
        <f t="shared" si="3"/>
        <v>55388</v>
      </c>
      <c r="S45" s="352">
        <v>30000</v>
      </c>
      <c r="T45" s="352">
        <v>50000</v>
      </c>
      <c r="U45" s="353" t="s">
        <v>405</v>
      </c>
      <c r="V45" s="338"/>
    </row>
    <row r="46" spans="1:23" s="354" customFormat="1" ht="59.25" customHeight="1">
      <c r="A46" s="359">
        <v>10.7</v>
      </c>
      <c r="B46" s="348" t="s">
        <v>167</v>
      </c>
      <c r="C46" s="320" t="s">
        <v>154</v>
      </c>
      <c r="D46" s="360" t="s">
        <v>233</v>
      </c>
      <c r="E46" s="350">
        <v>50000</v>
      </c>
      <c r="F46" s="351">
        <v>48967.44</v>
      </c>
      <c r="G46" s="350">
        <v>50000</v>
      </c>
      <c r="H46" s="350">
        <v>0</v>
      </c>
      <c r="I46" s="350">
        <f t="shared" si="4"/>
        <v>50000</v>
      </c>
      <c r="J46" s="352">
        <v>0</v>
      </c>
      <c r="K46" s="352">
        <v>0</v>
      </c>
      <c r="L46" s="352">
        <v>0</v>
      </c>
      <c r="M46" s="350">
        <f t="shared" si="0"/>
        <v>0</v>
      </c>
      <c r="N46" s="350">
        <v>6209.21</v>
      </c>
      <c r="O46" s="350">
        <f t="shared" si="1"/>
        <v>6209.21</v>
      </c>
      <c r="P46" s="350">
        <v>33596.49</v>
      </c>
      <c r="Q46" s="350">
        <f t="shared" si="2"/>
        <v>33596.49</v>
      </c>
      <c r="R46" s="350">
        <f t="shared" si="3"/>
        <v>16403.510000000002</v>
      </c>
      <c r="S46" s="352">
        <v>11000</v>
      </c>
      <c r="T46" s="352">
        <v>11000</v>
      </c>
      <c r="U46" s="353" t="s">
        <v>405</v>
      </c>
      <c r="V46" s="338"/>
    </row>
    <row r="47" spans="1:23" s="354" customFormat="1" ht="85.5" customHeight="1">
      <c r="A47" s="359">
        <v>10.8</v>
      </c>
      <c r="B47" s="348" t="s">
        <v>167</v>
      </c>
      <c r="C47" s="320" t="s">
        <v>155</v>
      </c>
      <c r="D47" s="360" t="s">
        <v>234</v>
      </c>
      <c r="E47" s="350">
        <v>70000</v>
      </c>
      <c r="F47" s="351">
        <v>56443.65</v>
      </c>
      <c r="G47" s="350">
        <v>70000</v>
      </c>
      <c r="H47" s="350">
        <v>0</v>
      </c>
      <c r="I47" s="350">
        <f t="shared" si="4"/>
        <v>70000</v>
      </c>
      <c r="J47" s="352">
        <v>16169.47</v>
      </c>
      <c r="K47" s="352">
        <v>0</v>
      </c>
      <c r="L47" s="352">
        <v>0</v>
      </c>
      <c r="M47" s="350">
        <f t="shared" si="0"/>
        <v>16169.47</v>
      </c>
      <c r="N47" s="350">
        <v>0</v>
      </c>
      <c r="O47" s="350">
        <f t="shared" si="1"/>
        <v>16169.47</v>
      </c>
      <c r="P47" s="350">
        <v>16169.47</v>
      </c>
      <c r="Q47" s="350">
        <f t="shared" si="2"/>
        <v>16169.47</v>
      </c>
      <c r="R47" s="350">
        <f t="shared" si="3"/>
        <v>53830.53</v>
      </c>
      <c r="S47" s="352">
        <v>35000</v>
      </c>
      <c r="T47" s="352">
        <v>42000</v>
      </c>
      <c r="U47" s="353" t="s">
        <v>653</v>
      </c>
      <c r="V47" s="338"/>
    </row>
    <row r="48" spans="1:23" s="354" customFormat="1" ht="83.25" customHeight="1">
      <c r="A48" s="359">
        <v>10.9</v>
      </c>
      <c r="B48" s="348" t="s">
        <v>167</v>
      </c>
      <c r="C48" s="320" t="s">
        <v>156</v>
      </c>
      <c r="D48" s="360" t="s">
        <v>283</v>
      </c>
      <c r="E48" s="350">
        <v>95120</v>
      </c>
      <c r="F48" s="351">
        <v>78916.08</v>
      </c>
      <c r="G48" s="350">
        <v>95120</v>
      </c>
      <c r="H48" s="350">
        <v>0</v>
      </c>
      <c r="I48" s="350">
        <f t="shared" si="4"/>
        <v>95120</v>
      </c>
      <c r="J48" s="352">
        <v>0</v>
      </c>
      <c r="K48" s="352">
        <v>5556.4</v>
      </c>
      <c r="L48" s="352">
        <v>0</v>
      </c>
      <c r="M48" s="350">
        <f t="shared" si="0"/>
        <v>5556.4</v>
      </c>
      <c r="N48" s="350">
        <v>0</v>
      </c>
      <c r="O48" s="350">
        <f t="shared" si="1"/>
        <v>5556.4</v>
      </c>
      <c r="P48" s="350">
        <f>5556.4+20578.4</f>
        <v>26134.800000000003</v>
      </c>
      <c r="Q48" s="350">
        <f t="shared" si="2"/>
        <v>26134.800000000003</v>
      </c>
      <c r="R48" s="350">
        <f t="shared" si="3"/>
        <v>68985.2</v>
      </c>
      <c r="S48" s="352">
        <v>40000</v>
      </c>
      <c r="T48" s="352">
        <v>53000</v>
      </c>
      <c r="U48" s="353" t="s">
        <v>656</v>
      </c>
      <c r="V48" s="338"/>
    </row>
    <row r="49" spans="1:22" s="354" customFormat="1" ht="103.5" customHeight="1">
      <c r="A49" s="374">
        <v>10.1</v>
      </c>
      <c r="B49" s="348" t="s">
        <v>167</v>
      </c>
      <c r="C49" s="320" t="s">
        <v>177</v>
      </c>
      <c r="D49" s="360" t="s">
        <v>226</v>
      </c>
      <c r="E49" s="350">
        <v>69600</v>
      </c>
      <c r="F49" s="351">
        <v>59763.199999999997</v>
      </c>
      <c r="G49" s="350">
        <v>69600</v>
      </c>
      <c r="H49" s="350">
        <v>0</v>
      </c>
      <c r="I49" s="350">
        <f t="shared" si="4"/>
        <v>69600</v>
      </c>
      <c r="J49" s="352">
        <v>0</v>
      </c>
      <c r="K49" s="352">
        <v>0</v>
      </c>
      <c r="L49" s="352">
        <v>0</v>
      </c>
      <c r="M49" s="350">
        <f t="shared" si="0"/>
        <v>0</v>
      </c>
      <c r="N49" s="350">
        <v>0</v>
      </c>
      <c r="O49" s="350">
        <f t="shared" si="1"/>
        <v>0</v>
      </c>
      <c r="P49" s="350">
        <v>38522.31</v>
      </c>
      <c r="Q49" s="350">
        <f t="shared" si="2"/>
        <v>38522.31</v>
      </c>
      <c r="R49" s="350">
        <f t="shared" si="3"/>
        <v>31077.690000000002</v>
      </c>
      <c r="S49" s="352">
        <v>6000</v>
      </c>
      <c r="T49" s="352">
        <v>2000</v>
      </c>
      <c r="U49" s="353" t="s">
        <v>655</v>
      </c>
      <c r="V49" s="338"/>
    </row>
    <row r="50" spans="1:22" s="354" customFormat="1" ht="54.75" customHeight="1">
      <c r="A50" s="359">
        <v>10.11</v>
      </c>
      <c r="B50" s="348" t="s">
        <v>167</v>
      </c>
      <c r="C50" s="320" t="s">
        <v>178</v>
      </c>
      <c r="D50" s="360" t="s">
        <v>217</v>
      </c>
      <c r="E50" s="350">
        <v>84680</v>
      </c>
      <c r="F50" s="351">
        <v>83833.2</v>
      </c>
      <c r="G50" s="350">
        <v>84680</v>
      </c>
      <c r="H50" s="350">
        <v>0</v>
      </c>
      <c r="I50" s="350">
        <f t="shared" si="4"/>
        <v>84680</v>
      </c>
      <c r="J50" s="352">
        <v>0</v>
      </c>
      <c r="K50" s="352">
        <v>0</v>
      </c>
      <c r="L50" s="352">
        <v>0</v>
      </c>
      <c r="M50" s="350">
        <f t="shared" si="0"/>
        <v>0</v>
      </c>
      <c r="N50" s="350">
        <v>0</v>
      </c>
      <c r="O50" s="350">
        <f t="shared" si="1"/>
        <v>0</v>
      </c>
      <c r="P50" s="350">
        <v>0</v>
      </c>
      <c r="Q50" s="350">
        <f t="shared" si="2"/>
        <v>0</v>
      </c>
      <c r="R50" s="350">
        <f t="shared" si="3"/>
        <v>84680</v>
      </c>
      <c r="S50" s="352">
        <v>40000</v>
      </c>
      <c r="T50" s="352">
        <v>70000</v>
      </c>
      <c r="U50" s="353" t="s">
        <v>405</v>
      </c>
      <c r="V50" s="338"/>
    </row>
    <row r="51" spans="1:22" s="354" customFormat="1" ht="66" customHeight="1">
      <c r="A51" s="359">
        <v>10.119999999999999</v>
      </c>
      <c r="B51" s="348" t="s">
        <v>167</v>
      </c>
      <c r="C51" s="320" t="s">
        <v>203</v>
      </c>
      <c r="D51" s="360" t="s">
        <v>219</v>
      </c>
      <c r="E51" s="350">
        <v>90000</v>
      </c>
      <c r="F51" s="351">
        <v>89285.62</v>
      </c>
      <c r="G51" s="350">
        <v>90000</v>
      </c>
      <c r="H51" s="350">
        <v>0</v>
      </c>
      <c r="I51" s="350">
        <f t="shared" si="4"/>
        <v>90000</v>
      </c>
      <c r="J51" s="352">
        <v>0</v>
      </c>
      <c r="K51" s="352">
        <v>0</v>
      </c>
      <c r="L51" s="352">
        <v>0</v>
      </c>
      <c r="M51" s="350">
        <f t="shared" si="0"/>
        <v>0</v>
      </c>
      <c r="N51" s="350">
        <v>69601.14</v>
      </c>
      <c r="O51" s="350">
        <f t="shared" si="1"/>
        <v>69601.14</v>
      </c>
      <c r="P51" s="350">
        <v>83670.28</v>
      </c>
      <c r="Q51" s="350">
        <f t="shared" si="2"/>
        <v>83670.28</v>
      </c>
      <c r="R51" s="350">
        <f t="shared" si="3"/>
        <v>6329.7200000000012</v>
      </c>
      <c r="S51" s="352">
        <v>1000</v>
      </c>
      <c r="T51" s="352">
        <v>1000</v>
      </c>
      <c r="U51" s="353" t="s">
        <v>405</v>
      </c>
      <c r="V51" s="338"/>
    </row>
    <row r="52" spans="1:22" s="354" customFormat="1" ht="70.5" customHeight="1">
      <c r="A52" s="359">
        <v>10.130000000000001</v>
      </c>
      <c r="B52" s="348" t="s">
        <v>167</v>
      </c>
      <c r="C52" s="320" t="s">
        <v>571</v>
      </c>
      <c r="D52" s="360" t="s">
        <v>235</v>
      </c>
      <c r="E52" s="350">
        <v>50000</v>
      </c>
      <c r="F52" s="351">
        <v>49650.81</v>
      </c>
      <c r="G52" s="350">
        <v>50000</v>
      </c>
      <c r="H52" s="350">
        <v>0</v>
      </c>
      <c r="I52" s="350">
        <f t="shared" si="4"/>
        <v>50000</v>
      </c>
      <c r="J52" s="352">
        <v>0</v>
      </c>
      <c r="K52" s="352">
        <v>0</v>
      </c>
      <c r="L52" s="352">
        <v>0</v>
      </c>
      <c r="M52" s="350">
        <f t="shared" si="0"/>
        <v>0</v>
      </c>
      <c r="N52" s="350">
        <v>0</v>
      </c>
      <c r="O52" s="350">
        <f t="shared" si="1"/>
        <v>0</v>
      </c>
      <c r="P52" s="350">
        <v>40431.82</v>
      </c>
      <c r="Q52" s="350">
        <f t="shared" si="2"/>
        <v>40431.82</v>
      </c>
      <c r="R52" s="350">
        <f t="shared" si="3"/>
        <v>9568.18</v>
      </c>
      <c r="S52" s="352">
        <v>1000</v>
      </c>
      <c r="T52" s="352">
        <v>1000</v>
      </c>
      <c r="U52" s="353" t="s">
        <v>501</v>
      </c>
      <c r="V52" s="338"/>
    </row>
    <row r="53" spans="1:22" s="354" customFormat="1" ht="74.25" customHeight="1">
      <c r="A53" s="359">
        <v>10.14</v>
      </c>
      <c r="B53" s="348" t="s">
        <v>167</v>
      </c>
      <c r="C53" s="320" t="s">
        <v>572</v>
      </c>
      <c r="D53" s="360" t="s">
        <v>229</v>
      </c>
      <c r="E53" s="350">
        <v>90000</v>
      </c>
      <c r="F53" s="351">
        <v>75953.17</v>
      </c>
      <c r="G53" s="350">
        <v>90000</v>
      </c>
      <c r="H53" s="350">
        <v>0</v>
      </c>
      <c r="I53" s="350">
        <f t="shared" si="4"/>
        <v>90000</v>
      </c>
      <c r="J53" s="352">
        <v>0</v>
      </c>
      <c r="K53" s="352">
        <v>0</v>
      </c>
      <c r="L53" s="352">
        <v>0</v>
      </c>
      <c r="M53" s="350">
        <f t="shared" si="0"/>
        <v>0</v>
      </c>
      <c r="N53" s="350">
        <v>0</v>
      </c>
      <c r="O53" s="350">
        <f t="shared" si="1"/>
        <v>0</v>
      </c>
      <c r="P53" s="350">
        <v>0</v>
      </c>
      <c r="Q53" s="350">
        <f t="shared" si="2"/>
        <v>0</v>
      </c>
      <c r="R53" s="350">
        <f t="shared" si="3"/>
        <v>90000</v>
      </c>
      <c r="S53" s="352">
        <v>50000</v>
      </c>
      <c r="T53" s="352">
        <v>65000</v>
      </c>
      <c r="U53" s="353" t="s">
        <v>660</v>
      </c>
      <c r="V53" s="338"/>
    </row>
    <row r="54" spans="1:22" s="354" customFormat="1" ht="58.5" customHeight="1">
      <c r="A54" s="375">
        <v>10.15</v>
      </c>
      <c r="B54" s="348" t="s">
        <v>167</v>
      </c>
      <c r="C54" s="320" t="s">
        <v>573</v>
      </c>
      <c r="D54" s="360" t="s">
        <v>223</v>
      </c>
      <c r="E54" s="350">
        <v>58000</v>
      </c>
      <c r="F54" s="351">
        <v>57536</v>
      </c>
      <c r="G54" s="350">
        <v>58000</v>
      </c>
      <c r="H54" s="350">
        <v>0</v>
      </c>
      <c r="I54" s="350">
        <f t="shared" si="4"/>
        <v>58000</v>
      </c>
      <c r="J54" s="352">
        <v>0</v>
      </c>
      <c r="K54" s="352">
        <v>0</v>
      </c>
      <c r="L54" s="352">
        <v>0</v>
      </c>
      <c r="M54" s="350">
        <f t="shared" si="0"/>
        <v>0</v>
      </c>
      <c r="N54" s="350">
        <v>0</v>
      </c>
      <c r="O54" s="350">
        <f t="shared" si="1"/>
        <v>0</v>
      </c>
      <c r="P54" s="350">
        <v>0</v>
      </c>
      <c r="Q54" s="350">
        <f t="shared" si="2"/>
        <v>0</v>
      </c>
      <c r="R54" s="350">
        <f t="shared" si="3"/>
        <v>58000</v>
      </c>
      <c r="S54" s="352">
        <v>40000</v>
      </c>
      <c r="T54" s="352">
        <v>55000</v>
      </c>
      <c r="U54" s="353" t="s">
        <v>405</v>
      </c>
      <c r="V54" s="338"/>
    </row>
    <row r="55" spans="1:22" s="354" customFormat="1" ht="86.25" customHeight="1">
      <c r="A55" s="375">
        <v>10.16</v>
      </c>
      <c r="B55" s="348" t="s">
        <v>167</v>
      </c>
      <c r="C55" s="320" t="s">
        <v>574</v>
      </c>
      <c r="D55" s="360" t="s">
        <v>231</v>
      </c>
      <c r="E55" s="350">
        <v>60000</v>
      </c>
      <c r="F55" s="351">
        <v>47715</v>
      </c>
      <c r="G55" s="350">
        <v>60000</v>
      </c>
      <c r="H55" s="350">
        <v>0</v>
      </c>
      <c r="I55" s="350">
        <f t="shared" si="4"/>
        <v>60000</v>
      </c>
      <c r="J55" s="352">
        <v>0</v>
      </c>
      <c r="K55" s="352">
        <v>0</v>
      </c>
      <c r="L55" s="352">
        <v>0</v>
      </c>
      <c r="M55" s="350">
        <f t="shared" si="0"/>
        <v>0</v>
      </c>
      <c r="N55" s="350">
        <v>0</v>
      </c>
      <c r="O55" s="350">
        <f t="shared" si="1"/>
        <v>0</v>
      </c>
      <c r="P55" s="350">
        <v>0</v>
      </c>
      <c r="Q55" s="350">
        <f t="shared" si="2"/>
        <v>0</v>
      </c>
      <c r="R55" s="350">
        <f t="shared" si="3"/>
        <v>60000</v>
      </c>
      <c r="S55" s="352">
        <v>47000</v>
      </c>
      <c r="T55" s="352">
        <v>47000</v>
      </c>
      <c r="U55" s="353" t="s">
        <v>632</v>
      </c>
      <c r="V55" s="338"/>
    </row>
    <row r="56" spans="1:22" s="354" customFormat="1" ht="48.75" customHeight="1">
      <c r="A56" s="375">
        <v>10.17</v>
      </c>
      <c r="B56" s="348" t="s">
        <v>167</v>
      </c>
      <c r="C56" s="320" t="s">
        <v>570</v>
      </c>
      <c r="D56" s="360" t="s">
        <v>227</v>
      </c>
      <c r="E56" s="350">
        <v>50000</v>
      </c>
      <c r="F56" s="351">
        <v>49627.61</v>
      </c>
      <c r="G56" s="350">
        <v>50000</v>
      </c>
      <c r="H56" s="350">
        <v>0</v>
      </c>
      <c r="I56" s="350">
        <f t="shared" si="4"/>
        <v>50000</v>
      </c>
      <c r="J56" s="352">
        <v>0</v>
      </c>
      <c r="K56" s="352">
        <v>0</v>
      </c>
      <c r="L56" s="352">
        <v>0</v>
      </c>
      <c r="M56" s="350">
        <f t="shared" si="0"/>
        <v>0</v>
      </c>
      <c r="N56" s="350">
        <v>0</v>
      </c>
      <c r="O56" s="350">
        <f t="shared" si="1"/>
        <v>0</v>
      </c>
      <c r="P56" s="350">
        <v>0</v>
      </c>
      <c r="Q56" s="350">
        <f t="shared" si="2"/>
        <v>0</v>
      </c>
      <c r="R56" s="350">
        <f t="shared" si="3"/>
        <v>50000</v>
      </c>
      <c r="S56" s="352">
        <v>25000</v>
      </c>
      <c r="T56" s="352">
        <v>40000</v>
      </c>
      <c r="U56" s="353" t="s">
        <v>405</v>
      </c>
      <c r="V56" s="338"/>
    </row>
    <row r="57" spans="1:22" s="354" customFormat="1" ht="45" customHeight="1">
      <c r="A57" s="375">
        <v>10.18</v>
      </c>
      <c r="B57" s="348" t="s">
        <v>167</v>
      </c>
      <c r="C57" s="320" t="s">
        <v>575</v>
      </c>
      <c r="D57" s="360" t="s">
        <v>230</v>
      </c>
      <c r="E57" s="350">
        <v>190000</v>
      </c>
      <c r="F57" s="351">
        <v>141297.97</v>
      </c>
      <c r="G57" s="350">
        <v>190000</v>
      </c>
      <c r="H57" s="350">
        <v>0</v>
      </c>
      <c r="I57" s="350">
        <f t="shared" si="4"/>
        <v>190000</v>
      </c>
      <c r="J57" s="352">
        <v>0</v>
      </c>
      <c r="K57" s="352">
        <v>0</v>
      </c>
      <c r="L57" s="352">
        <v>0</v>
      </c>
      <c r="M57" s="350">
        <f t="shared" si="0"/>
        <v>0</v>
      </c>
      <c r="N57" s="350">
        <v>0</v>
      </c>
      <c r="O57" s="350">
        <f t="shared" si="1"/>
        <v>0</v>
      </c>
      <c r="P57" s="350">
        <v>0</v>
      </c>
      <c r="Q57" s="350">
        <f t="shared" si="2"/>
        <v>0</v>
      </c>
      <c r="R57" s="350">
        <f t="shared" si="3"/>
        <v>190000</v>
      </c>
      <c r="S57" s="352">
        <v>69000</v>
      </c>
      <c r="T57" s="352">
        <v>120000</v>
      </c>
      <c r="U57" s="353" t="s">
        <v>194</v>
      </c>
      <c r="V57" s="338"/>
    </row>
    <row r="58" spans="1:22" s="354" customFormat="1" ht="66" customHeight="1">
      <c r="A58" s="375">
        <v>10.19</v>
      </c>
      <c r="B58" s="348" t="s">
        <v>167</v>
      </c>
      <c r="C58" s="320" t="s">
        <v>89</v>
      </c>
      <c r="D58" s="360" t="s">
        <v>222</v>
      </c>
      <c r="E58" s="350">
        <v>2019440</v>
      </c>
      <c r="F58" s="351">
        <v>0</v>
      </c>
      <c r="G58" s="350">
        <v>2019440</v>
      </c>
      <c r="H58" s="350">
        <v>0</v>
      </c>
      <c r="I58" s="350">
        <f t="shared" ref="I58:I96" si="16">G58-H58</f>
        <v>2019440</v>
      </c>
      <c r="J58" s="352">
        <v>0</v>
      </c>
      <c r="K58" s="352">
        <v>0</v>
      </c>
      <c r="L58" s="352">
        <v>0</v>
      </c>
      <c r="M58" s="350">
        <f t="shared" ref="M58:M95" si="17">SUM(J58:L58)</f>
        <v>0</v>
      </c>
      <c r="N58" s="350">
        <v>0</v>
      </c>
      <c r="O58" s="350">
        <f t="shared" ref="O58:O96" si="18">M58+N58</f>
        <v>0</v>
      </c>
      <c r="P58" s="350">
        <v>0</v>
      </c>
      <c r="Q58" s="350">
        <f t="shared" si="2"/>
        <v>0</v>
      </c>
      <c r="R58" s="350">
        <f t="shared" ref="R58:R96" si="19">G58-Q58</f>
        <v>2019440</v>
      </c>
      <c r="S58" s="352">
        <v>0</v>
      </c>
      <c r="T58" s="352">
        <v>0</v>
      </c>
      <c r="U58" s="353" t="s">
        <v>277</v>
      </c>
      <c r="V58" s="338"/>
    </row>
    <row r="59" spans="1:22" s="354" customFormat="1" ht="52.5" customHeight="1">
      <c r="A59" s="375">
        <v>10.199999999999999</v>
      </c>
      <c r="B59" s="348" t="s">
        <v>167</v>
      </c>
      <c r="C59" s="320" t="s">
        <v>576</v>
      </c>
      <c r="D59" s="360" t="s">
        <v>216</v>
      </c>
      <c r="E59" s="350">
        <v>88160</v>
      </c>
      <c r="F59" s="351">
        <v>67054.399999999994</v>
      </c>
      <c r="G59" s="350">
        <v>88160</v>
      </c>
      <c r="H59" s="350">
        <v>0</v>
      </c>
      <c r="I59" s="350">
        <f t="shared" si="16"/>
        <v>88160</v>
      </c>
      <c r="J59" s="352">
        <v>0</v>
      </c>
      <c r="K59" s="352">
        <v>0</v>
      </c>
      <c r="L59" s="352">
        <v>0</v>
      </c>
      <c r="M59" s="350">
        <f t="shared" si="17"/>
        <v>0</v>
      </c>
      <c r="N59" s="350">
        <v>0</v>
      </c>
      <c r="O59" s="350">
        <f t="shared" si="18"/>
        <v>0</v>
      </c>
      <c r="P59" s="350">
        <v>0</v>
      </c>
      <c r="Q59" s="350">
        <f t="shared" si="2"/>
        <v>0</v>
      </c>
      <c r="R59" s="350">
        <f t="shared" si="19"/>
        <v>88160</v>
      </c>
      <c r="S59" s="352">
        <v>40000</v>
      </c>
      <c r="T59" s="352">
        <v>60000</v>
      </c>
      <c r="U59" s="353" t="s">
        <v>194</v>
      </c>
      <c r="V59" s="338"/>
    </row>
    <row r="60" spans="1:22" s="358" customFormat="1" ht="57" customHeight="1">
      <c r="A60" s="376">
        <v>11</v>
      </c>
      <c r="B60" s="341" t="s">
        <v>167</v>
      </c>
      <c r="C60" s="317" t="s">
        <v>90</v>
      </c>
      <c r="D60" s="342" t="s">
        <v>222</v>
      </c>
      <c r="E60" s="343">
        <f>SUM(E61:E75)</f>
        <v>2200000</v>
      </c>
      <c r="F60" s="343">
        <f t="shared" ref="F60:H60" si="20">SUM(F61:F75)</f>
        <v>666084.15999999992</v>
      </c>
      <c r="G60" s="343">
        <v>2200000</v>
      </c>
      <c r="H60" s="343">
        <f t="shared" si="20"/>
        <v>0</v>
      </c>
      <c r="I60" s="343">
        <f t="shared" si="16"/>
        <v>2200000</v>
      </c>
      <c r="J60" s="343">
        <f t="shared" ref="J60" si="21">SUM(J61:J75)</f>
        <v>0</v>
      </c>
      <c r="K60" s="343">
        <f t="shared" ref="K60" si="22">SUM(K61:K75)</f>
        <v>0</v>
      </c>
      <c r="L60" s="343">
        <f t="shared" ref="L60" si="23">SUM(L61:L75)</f>
        <v>10382</v>
      </c>
      <c r="M60" s="343">
        <f t="shared" si="17"/>
        <v>10382</v>
      </c>
      <c r="N60" s="343">
        <f t="shared" ref="N60:P60" si="24">SUM(N61:N75)</f>
        <v>0</v>
      </c>
      <c r="O60" s="343">
        <f t="shared" si="18"/>
        <v>10382</v>
      </c>
      <c r="P60" s="343">
        <f t="shared" si="24"/>
        <v>21402</v>
      </c>
      <c r="Q60" s="343">
        <f t="shared" si="2"/>
        <v>21402</v>
      </c>
      <c r="R60" s="343">
        <f t="shared" si="19"/>
        <v>2178598</v>
      </c>
      <c r="S60" s="377">
        <v>366331.86</v>
      </c>
      <c r="T60" s="377">
        <f>SUM(T61:T75)</f>
        <v>610907.8600000001</v>
      </c>
      <c r="U60" s="344" t="s">
        <v>50</v>
      </c>
      <c r="V60" s="357"/>
    </row>
    <row r="61" spans="1:22" s="354" customFormat="1" ht="77.25" customHeight="1">
      <c r="A61" s="378" t="s">
        <v>525</v>
      </c>
      <c r="B61" s="348" t="s">
        <v>167</v>
      </c>
      <c r="C61" s="320" t="s">
        <v>91</v>
      </c>
      <c r="D61" s="360" t="s">
        <v>280</v>
      </c>
      <c r="E61" s="350">
        <v>330600</v>
      </c>
      <c r="F61" s="351">
        <v>330600</v>
      </c>
      <c r="G61" s="350">
        <v>330600</v>
      </c>
      <c r="H61" s="350">
        <v>0</v>
      </c>
      <c r="I61" s="350">
        <f t="shared" si="16"/>
        <v>330600</v>
      </c>
      <c r="J61" s="352">
        <v>0</v>
      </c>
      <c r="K61" s="352">
        <v>0</v>
      </c>
      <c r="L61" s="352">
        <v>10382</v>
      </c>
      <c r="M61" s="350">
        <f t="shared" si="17"/>
        <v>10382</v>
      </c>
      <c r="N61" s="350">
        <v>0</v>
      </c>
      <c r="O61" s="350">
        <f t="shared" si="18"/>
        <v>10382</v>
      </c>
      <c r="P61" s="350">
        <f>10382+11020</f>
        <v>21402</v>
      </c>
      <c r="Q61" s="350">
        <f t="shared" si="2"/>
        <v>21402</v>
      </c>
      <c r="R61" s="350">
        <f t="shared" si="19"/>
        <v>309198</v>
      </c>
      <c r="S61" s="352">
        <v>120000</v>
      </c>
      <c r="T61" s="352">
        <v>245000</v>
      </c>
      <c r="U61" s="353" t="s">
        <v>630</v>
      </c>
      <c r="V61" s="338"/>
    </row>
    <row r="62" spans="1:22" s="354" customFormat="1" ht="69" customHeight="1">
      <c r="A62" s="359">
        <v>11.2</v>
      </c>
      <c r="B62" s="348" t="s">
        <v>167</v>
      </c>
      <c r="C62" s="320" t="s">
        <v>92</v>
      </c>
      <c r="D62" s="360" t="s">
        <v>221</v>
      </c>
      <c r="E62" s="350">
        <v>50000</v>
      </c>
      <c r="F62" s="351">
        <v>50000</v>
      </c>
      <c r="G62" s="350">
        <v>50000</v>
      </c>
      <c r="H62" s="350">
        <v>0</v>
      </c>
      <c r="I62" s="350">
        <f t="shared" si="16"/>
        <v>50000</v>
      </c>
      <c r="J62" s="350">
        <v>0</v>
      </c>
      <c r="K62" s="350">
        <v>0</v>
      </c>
      <c r="L62" s="350">
        <v>0</v>
      </c>
      <c r="M62" s="350">
        <f t="shared" si="17"/>
        <v>0</v>
      </c>
      <c r="N62" s="350">
        <v>0</v>
      </c>
      <c r="O62" s="350">
        <f t="shared" si="18"/>
        <v>0</v>
      </c>
      <c r="P62" s="350">
        <v>0</v>
      </c>
      <c r="Q62" s="350">
        <f t="shared" si="2"/>
        <v>0</v>
      </c>
      <c r="R62" s="350">
        <f t="shared" si="19"/>
        <v>50000</v>
      </c>
      <c r="S62" s="350">
        <v>50000</v>
      </c>
      <c r="T62" s="350">
        <v>50000</v>
      </c>
      <c r="U62" s="353" t="s">
        <v>503</v>
      </c>
      <c r="V62" s="338"/>
    </row>
    <row r="63" spans="1:22" s="354" customFormat="1" ht="120" customHeight="1">
      <c r="A63" s="359">
        <v>11.3</v>
      </c>
      <c r="B63" s="348" t="s">
        <v>167</v>
      </c>
      <c r="C63" s="320" t="s">
        <v>288</v>
      </c>
      <c r="D63" s="360" t="s">
        <v>230</v>
      </c>
      <c r="E63" s="350">
        <v>38976</v>
      </c>
      <c r="F63" s="351">
        <v>38976</v>
      </c>
      <c r="G63" s="350">
        <v>38976</v>
      </c>
      <c r="H63" s="350">
        <v>0</v>
      </c>
      <c r="I63" s="350">
        <f t="shared" si="16"/>
        <v>38976</v>
      </c>
      <c r="J63" s="352">
        <v>0</v>
      </c>
      <c r="K63" s="352">
        <v>0</v>
      </c>
      <c r="L63" s="352">
        <v>0</v>
      </c>
      <c r="M63" s="350">
        <f t="shared" si="17"/>
        <v>0</v>
      </c>
      <c r="N63" s="350">
        <v>0</v>
      </c>
      <c r="O63" s="350">
        <f t="shared" si="18"/>
        <v>0</v>
      </c>
      <c r="P63" s="350">
        <v>0</v>
      </c>
      <c r="Q63" s="350">
        <f t="shared" si="2"/>
        <v>0</v>
      </c>
      <c r="R63" s="350">
        <f t="shared" si="19"/>
        <v>38976</v>
      </c>
      <c r="S63" s="352">
        <v>15000</v>
      </c>
      <c r="T63" s="352">
        <v>15000</v>
      </c>
      <c r="U63" s="353" t="s">
        <v>337</v>
      </c>
      <c r="V63" s="338"/>
    </row>
    <row r="64" spans="1:22" s="354" customFormat="1" ht="121.5" customHeight="1">
      <c r="A64" s="359">
        <v>11.4</v>
      </c>
      <c r="B64" s="348" t="s">
        <v>167</v>
      </c>
      <c r="C64" s="320" t="s">
        <v>289</v>
      </c>
      <c r="D64" s="360" t="s">
        <v>220</v>
      </c>
      <c r="E64" s="350">
        <v>40832</v>
      </c>
      <c r="F64" s="351">
        <v>40832</v>
      </c>
      <c r="G64" s="350">
        <v>40832</v>
      </c>
      <c r="H64" s="350">
        <v>0</v>
      </c>
      <c r="I64" s="350">
        <f t="shared" si="16"/>
        <v>40832</v>
      </c>
      <c r="J64" s="352">
        <v>0</v>
      </c>
      <c r="K64" s="352">
        <v>0</v>
      </c>
      <c r="L64" s="352">
        <v>0</v>
      </c>
      <c r="M64" s="350">
        <f t="shared" si="17"/>
        <v>0</v>
      </c>
      <c r="N64" s="350">
        <v>0</v>
      </c>
      <c r="O64" s="350">
        <f t="shared" si="18"/>
        <v>0</v>
      </c>
      <c r="P64" s="350">
        <v>0</v>
      </c>
      <c r="Q64" s="350">
        <f t="shared" si="2"/>
        <v>0</v>
      </c>
      <c r="R64" s="350">
        <f t="shared" si="19"/>
        <v>40832</v>
      </c>
      <c r="S64" s="352">
        <v>15000</v>
      </c>
      <c r="T64" s="352">
        <v>30000</v>
      </c>
      <c r="U64" s="353" t="s">
        <v>337</v>
      </c>
      <c r="V64" s="338"/>
    </row>
    <row r="65" spans="1:22" s="354" customFormat="1" ht="118.5" customHeight="1">
      <c r="A65" s="359">
        <v>11.5</v>
      </c>
      <c r="B65" s="348" t="s">
        <v>167</v>
      </c>
      <c r="C65" s="320" t="s">
        <v>290</v>
      </c>
      <c r="D65" s="360" t="s">
        <v>221</v>
      </c>
      <c r="E65" s="350">
        <v>45275.96</v>
      </c>
      <c r="F65" s="351">
        <v>45275.96</v>
      </c>
      <c r="G65" s="350">
        <v>45275.96</v>
      </c>
      <c r="H65" s="350">
        <v>0</v>
      </c>
      <c r="I65" s="350">
        <f t="shared" si="16"/>
        <v>45275.96</v>
      </c>
      <c r="J65" s="352">
        <v>0</v>
      </c>
      <c r="K65" s="352">
        <v>0</v>
      </c>
      <c r="L65" s="352">
        <v>0</v>
      </c>
      <c r="M65" s="350">
        <f t="shared" si="17"/>
        <v>0</v>
      </c>
      <c r="N65" s="350">
        <v>0</v>
      </c>
      <c r="O65" s="350">
        <f t="shared" si="18"/>
        <v>0</v>
      </c>
      <c r="P65" s="350">
        <v>0</v>
      </c>
      <c r="Q65" s="350">
        <f t="shared" ref="Q65:Q96" si="25">H65+P65</f>
        <v>0</v>
      </c>
      <c r="R65" s="350">
        <f t="shared" si="19"/>
        <v>45275.96</v>
      </c>
      <c r="S65" s="352">
        <v>26331.86</v>
      </c>
      <c r="T65" s="352">
        <v>45275.96</v>
      </c>
      <c r="U65" s="353" t="s">
        <v>337</v>
      </c>
      <c r="V65" s="338"/>
    </row>
    <row r="66" spans="1:22" s="354" customFormat="1" ht="133.5" customHeight="1">
      <c r="A66" s="359">
        <v>11.6</v>
      </c>
      <c r="B66" s="348" t="s">
        <v>167</v>
      </c>
      <c r="C66" s="320" t="s">
        <v>291</v>
      </c>
      <c r="D66" s="360" t="s">
        <v>313</v>
      </c>
      <c r="E66" s="350">
        <v>40166.160000000003</v>
      </c>
      <c r="F66" s="351">
        <f>13926.96+16495.2+9744</f>
        <v>40166.160000000003</v>
      </c>
      <c r="G66" s="350">
        <v>40166.160000000003</v>
      </c>
      <c r="H66" s="350">
        <v>0</v>
      </c>
      <c r="I66" s="350">
        <f t="shared" si="16"/>
        <v>40166.160000000003</v>
      </c>
      <c r="J66" s="352">
        <v>0</v>
      </c>
      <c r="K66" s="352">
        <v>0</v>
      </c>
      <c r="L66" s="352">
        <v>0</v>
      </c>
      <c r="M66" s="350">
        <f t="shared" si="17"/>
        <v>0</v>
      </c>
      <c r="N66" s="350">
        <v>0</v>
      </c>
      <c r="O66" s="350">
        <f t="shared" si="18"/>
        <v>0</v>
      </c>
      <c r="P66" s="350">
        <v>0</v>
      </c>
      <c r="Q66" s="350">
        <f t="shared" si="25"/>
        <v>0</v>
      </c>
      <c r="R66" s="350">
        <f t="shared" si="19"/>
        <v>40166.160000000003</v>
      </c>
      <c r="S66" s="352">
        <v>25000</v>
      </c>
      <c r="T66" s="352">
        <v>20000</v>
      </c>
      <c r="U66" s="353" t="s">
        <v>458</v>
      </c>
      <c r="V66" s="338"/>
    </row>
    <row r="67" spans="1:22" s="354" customFormat="1" ht="123.75" customHeight="1">
      <c r="A67" s="359">
        <v>11.7</v>
      </c>
      <c r="B67" s="348" t="s">
        <v>167</v>
      </c>
      <c r="C67" s="320" t="s">
        <v>461</v>
      </c>
      <c r="D67" s="360" t="s">
        <v>218</v>
      </c>
      <c r="E67" s="350">
        <v>20787.2</v>
      </c>
      <c r="F67" s="351">
        <v>20787.2</v>
      </c>
      <c r="G67" s="350">
        <v>20787.2</v>
      </c>
      <c r="H67" s="350">
        <v>0</v>
      </c>
      <c r="I67" s="350">
        <f t="shared" si="16"/>
        <v>20787.2</v>
      </c>
      <c r="J67" s="352">
        <v>0</v>
      </c>
      <c r="K67" s="352">
        <v>0</v>
      </c>
      <c r="L67" s="352">
        <v>0</v>
      </c>
      <c r="M67" s="350">
        <f t="shared" si="17"/>
        <v>0</v>
      </c>
      <c r="N67" s="350">
        <v>0</v>
      </c>
      <c r="O67" s="350">
        <f t="shared" si="18"/>
        <v>0</v>
      </c>
      <c r="P67" s="350">
        <v>0</v>
      </c>
      <c r="Q67" s="350">
        <f t="shared" si="25"/>
        <v>0</v>
      </c>
      <c r="R67" s="350">
        <f t="shared" si="19"/>
        <v>20787.2</v>
      </c>
      <c r="S67" s="352">
        <v>10000</v>
      </c>
      <c r="T67" s="352">
        <v>10000</v>
      </c>
      <c r="U67" s="353" t="s">
        <v>194</v>
      </c>
      <c r="V67" s="338"/>
    </row>
    <row r="68" spans="1:22" s="354" customFormat="1" ht="78" customHeight="1">
      <c r="A68" s="359">
        <v>11.8</v>
      </c>
      <c r="B68" s="348" t="s">
        <v>167</v>
      </c>
      <c r="C68" s="320" t="s">
        <v>460</v>
      </c>
      <c r="D68" s="360" t="s">
        <v>217</v>
      </c>
      <c r="E68" s="350">
        <v>219480</v>
      </c>
      <c r="F68" s="351">
        <v>0</v>
      </c>
      <c r="G68" s="350">
        <v>219480</v>
      </c>
      <c r="H68" s="350">
        <v>0</v>
      </c>
      <c r="I68" s="350">
        <f t="shared" si="16"/>
        <v>219480</v>
      </c>
      <c r="J68" s="352">
        <v>0</v>
      </c>
      <c r="K68" s="352">
        <v>0</v>
      </c>
      <c r="L68" s="352">
        <v>0</v>
      </c>
      <c r="M68" s="350">
        <f t="shared" si="17"/>
        <v>0</v>
      </c>
      <c r="N68" s="350">
        <v>0</v>
      </c>
      <c r="O68" s="350">
        <f t="shared" si="18"/>
        <v>0</v>
      </c>
      <c r="P68" s="350">
        <v>0</v>
      </c>
      <c r="Q68" s="350">
        <f t="shared" si="25"/>
        <v>0</v>
      </c>
      <c r="R68" s="350">
        <f t="shared" si="19"/>
        <v>219480</v>
      </c>
      <c r="S68" s="352">
        <v>75000</v>
      </c>
      <c r="T68" s="352">
        <v>56055.9</v>
      </c>
      <c r="U68" s="353" t="s">
        <v>654</v>
      </c>
      <c r="V68" s="338"/>
    </row>
    <row r="69" spans="1:22" s="354" customFormat="1" ht="72.75" customHeight="1">
      <c r="A69" s="359">
        <v>11.9</v>
      </c>
      <c r="B69" s="348" t="s">
        <v>167</v>
      </c>
      <c r="C69" s="320" t="s">
        <v>300</v>
      </c>
      <c r="D69" s="360" t="s">
        <v>222</v>
      </c>
      <c r="E69" s="350">
        <v>1138992.68</v>
      </c>
      <c r="F69" s="351">
        <v>0</v>
      </c>
      <c r="G69" s="350">
        <v>1138992.68</v>
      </c>
      <c r="H69" s="350">
        <v>0</v>
      </c>
      <c r="I69" s="350">
        <f t="shared" si="16"/>
        <v>1138992.68</v>
      </c>
      <c r="J69" s="352">
        <v>0</v>
      </c>
      <c r="K69" s="352">
        <v>0</v>
      </c>
      <c r="L69" s="352">
        <v>0</v>
      </c>
      <c r="M69" s="350">
        <f t="shared" si="17"/>
        <v>0</v>
      </c>
      <c r="N69" s="350">
        <v>0</v>
      </c>
      <c r="O69" s="350">
        <f t="shared" si="18"/>
        <v>0</v>
      </c>
      <c r="P69" s="350">
        <v>0</v>
      </c>
      <c r="Q69" s="350">
        <f t="shared" si="25"/>
        <v>0</v>
      </c>
      <c r="R69" s="350">
        <f t="shared" si="19"/>
        <v>1138992.68</v>
      </c>
      <c r="S69" s="352">
        <v>0</v>
      </c>
      <c r="T69" s="352">
        <v>0</v>
      </c>
      <c r="U69" s="353" t="s">
        <v>268</v>
      </c>
      <c r="V69" s="338"/>
    </row>
    <row r="70" spans="1:22" s="354" customFormat="1" ht="129.75" customHeight="1">
      <c r="A70" s="374">
        <v>11.1</v>
      </c>
      <c r="B70" s="348" t="s">
        <v>167</v>
      </c>
      <c r="C70" s="320" t="s">
        <v>385</v>
      </c>
      <c r="D70" s="360" t="s">
        <v>219</v>
      </c>
      <c r="E70" s="350">
        <v>46400</v>
      </c>
      <c r="F70" s="351">
        <v>39411</v>
      </c>
      <c r="G70" s="350">
        <v>46400</v>
      </c>
      <c r="H70" s="350">
        <v>0</v>
      </c>
      <c r="I70" s="350">
        <f t="shared" si="16"/>
        <v>46400</v>
      </c>
      <c r="J70" s="352">
        <v>0</v>
      </c>
      <c r="K70" s="352">
        <v>0</v>
      </c>
      <c r="L70" s="352">
        <v>0</v>
      </c>
      <c r="M70" s="350">
        <f t="shared" si="17"/>
        <v>0</v>
      </c>
      <c r="N70" s="350">
        <v>0</v>
      </c>
      <c r="O70" s="350">
        <f t="shared" si="18"/>
        <v>0</v>
      </c>
      <c r="P70" s="350">
        <v>0</v>
      </c>
      <c r="Q70" s="350">
        <f t="shared" si="25"/>
        <v>0</v>
      </c>
      <c r="R70" s="350">
        <f t="shared" si="19"/>
        <v>46400</v>
      </c>
      <c r="S70" s="352">
        <v>10000</v>
      </c>
      <c r="T70" s="352">
        <v>10000</v>
      </c>
      <c r="U70" s="353" t="s">
        <v>337</v>
      </c>
      <c r="V70" s="338"/>
    </row>
    <row r="71" spans="1:22" s="354" customFormat="1" ht="123" customHeight="1">
      <c r="A71" s="359">
        <v>11.11</v>
      </c>
      <c r="B71" s="348" t="s">
        <v>167</v>
      </c>
      <c r="C71" s="320" t="s">
        <v>386</v>
      </c>
      <c r="D71" s="360" t="s">
        <v>231</v>
      </c>
      <c r="E71" s="350">
        <v>46400</v>
      </c>
      <c r="F71" s="351">
        <v>0</v>
      </c>
      <c r="G71" s="350">
        <v>46400</v>
      </c>
      <c r="H71" s="350">
        <v>0</v>
      </c>
      <c r="I71" s="350">
        <f t="shared" ref="I71:I74" si="26">G71-H71</f>
        <v>46400</v>
      </c>
      <c r="J71" s="352">
        <v>0</v>
      </c>
      <c r="K71" s="352">
        <v>0</v>
      </c>
      <c r="L71" s="352">
        <v>0</v>
      </c>
      <c r="M71" s="350">
        <f t="shared" ref="M71:M72" si="27">SUM(J71:L71)</f>
        <v>0</v>
      </c>
      <c r="N71" s="350">
        <v>0</v>
      </c>
      <c r="O71" s="350">
        <f t="shared" ref="O71:O74" si="28">M71+N71</f>
        <v>0</v>
      </c>
      <c r="P71" s="350">
        <v>0</v>
      </c>
      <c r="Q71" s="350">
        <f t="shared" ref="Q71:Q74" si="29">H71+P71</f>
        <v>0</v>
      </c>
      <c r="R71" s="350">
        <f t="shared" ref="R71:R74" si="30">G71-Q71</f>
        <v>46400</v>
      </c>
      <c r="S71" s="352">
        <v>10000</v>
      </c>
      <c r="T71" s="352">
        <v>10000</v>
      </c>
      <c r="U71" s="353" t="s">
        <v>459</v>
      </c>
      <c r="V71" s="338"/>
    </row>
    <row r="72" spans="1:22" s="354" customFormat="1" ht="126.75" customHeight="1">
      <c r="A72" s="359">
        <v>11.12</v>
      </c>
      <c r="B72" s="348" t="s">
        <v>167</v>
      </c>
      <c r="C72" s="320" t="s">
        <v>462</v>
      </c>
      <c r="D72" s="360" t="s">
        <v>216</v>
      </c>
      <c r="E72" s="350">
        <v>21060</v>
      </c>
      <c r="F72" s="351">
        <v>0</v>
      </c>
      <c r="G72" s="350">
        <v>21060</v>
      </c>
      <c r="H72" s="350">
        <v>0</v>
      </c>
      <c r="I72" s="350">
        <f t="shared" si="26"/>
        <v>21060</v>
      </c>
      <c r="J72" s="352">
        <v>0</v>
      </c>
      <c r="K72" s="352">
        <v>0</v>
      </c>
      <c r="L72" s="352">
        <v>0</v>
      </c>
      <c r="M72" s="350">
        <f t="shared" si="27"/>
        <v>0</v>
      </c>
      <c r="N72" s="350">
        <v>0</v>
      </c>
      <c r="O72" s="350">
        <f t="shared" si="28"/>
        <v>0</v>
      </c>
      <c r="P72" s="350">
        <v>0</v>
      </c>
      <c r="Q72" s="350">
        <f t="shared" si="29"/>
        <v>0</v>
      </c>
      <c r="R72" s="350">
        <f t="shared" si="30"/>
        <v>21060</v>
      </c>
      <c r="S72" s="352">
        <v>0</v>
      </c>
      <c r="T72" s="352">
        <v>12000</v>
      </c>
      <c r="U72" s="353" t="s">
        <v>617</v>
      </c>
      <c r="V72" s="338"/>
    </row>
    <row r="73" spans="1:22" s="354" customFormat="1" ht="122.25" customHeight="1">
      <c r="A73" s="359">
        <v>11.13</v>
      </c>
      <c r="B73" s="348" t="s">
        <v>167</v>
      </c>
      <c r="C73" s="320" t="s">
        <v>463</v>
      </c>
      <c r="D73" s="360" t="s">
        <v>228</v>
      </c>
      <c r="E73" s="350">
        <v>23142</v>
      </c>
      <c r="F73" s="351">
        <v>0</v>
      </c>
      <c r="G73" s="350">
        <v>23142</v>
      </c>
      <c r="H73" s="350">
        <v>0</v>
      </c>
      <c r="I73" s="350">
        <f t="shared" si="26"/>
        <v>23142</v>
      </c>
      <c r="J73" s="352">
        <v>0</v>
      </c>
      <c r="K73" s="352">
        <v>0</v>
      </c>
      <c r="L73" s="352">
        <v>0</v>
      </c>
      <c r="M73" s="350">
        <f t="shared" ref="M73" si="31">SUM(J73:L73)</f>
        <v>0</v>
      </c>
      <c r="N73" s="350">
        <v>0</v>
      </c>
      <c r="O73" s="350">
        <f t="shared" si="28"/>
        <v>0</v>
      </c>
      <c r="P73" s="350">
        <v>0</v>
      </c>
      <c r="Q73" s="350">
        <f t="shared" si="29"/>
        <v>0</v>
      </c>
      <c r="R73" s="350">
        <f t="shared" si="30"/>
        <v>23142</v>
      </c>
      <c r="S73" s="352">
        <v>10000</v>
      </c>
      <c r="T73" s="352">
        <v>10000</v>
      </c>
      <c r="U73" s="353" t="s">
        <v>491</v>
      </c>
      <c r="V73" s="338"/>
    </row>
    <row r="74" spans="1:22" s="354" customFormat="1" ht="90.75" customHeight="1">
      <c r="A74" s="359">
        <v>11.14</v>
      </c>
      <c r="B74" s="348" t="s">
        <v>167</v>
      </c>
      <c r="C74" s="320" t="s">
        <v>526</v>
      </c>
      <c r="D74" s="360" t="s">
        <v>220</v>
      </c>
      <c r="E74" s="350">
        <v>88288</v>
      </c>
      <c r="F74" s="351">
        <v>60035.839999999997</v>
      </c>
      <c r="G74" s="350">
        <v>88288</v>
      </c>
      <c r="H74" s="350">
        <v>0</v>
      </c>
      <c r="I74" s="350">
        <f t="shared" si="26"/>
        <v>88288</v>
      </c>
      <c r="J74" s="352">
        <v>0</v>
      </c>
      <c r="K74" s="352">
        <v>0</v>
      </c>
      <c r="L74" s="352">
        <v>0</v>
      </c>
      <c r="M74" s="350">
        <f t="shared" ref="M74" si="32">SUM(J74:L74)</f>
        <v>0</v>
      </c>
      <c r="N74" s="350">
        <v>0</v>
      </c>
      <c r="O74" s="350">
        <f t="shared" si="28"/>
        <v>0</v>
      </c>
      <c r="P74" s="350">
        <v>0</v>
      </c>
      <c r="Q74" s="350">
        <f t="shared" si="29"/>
        <v>0</v>
      </c>
      <c r="R74" s="350">
        <f t="shared" si="30"/>
        <v>88288</v>
      </c>
      <c r="S74" s="352">
        <v>0</v>
      </c>
      <c r="T74" s="352">
        <v>87576</v>
      </c>
      <c r="U74" s="353" t="s">
        <v>267</v>
      </c>
      <c r="V74" s="338"/>
    </row>
    <row r="75" spans="1:22" s="354" customFormat="1" ht="90.75" customHeight="1">
      <c r="A75" s="359">
        <v>11.15</v>
      </c>
      <c r="B75" s="348" t="s">
        <v>167</v>
      </c>
      <c r="C75" s="320" t="s">
        <v>644</v>
      </c>
      <c r="D75" s="360" t="s">
        <v>220</v>
      </c>
      <c r="E75" s="350">
        <v>49600</v>
      </c>
      <c r="F75" s="351">
        <v>0</v>
      </c>
      <c r="G75" s="350">
        <v>49600</v>
      </c>
      <c r="H75" s="350">
        <v>0</v>
      </c>
      <c r="I75" s="350">
        <f t="shared" si="16"/>
        <v>49600</v>
      </c>
      <c r="J75" s="352">
        <v>0</v>
      </c>
      <c r="K75" s="352">
        <v>0</v>
      </c>
      <c r="L75" s="352">
        <v>0</v>
      </c>
      <c r="M75" s="350">
        <f t="shared" si="17"/>
        <v>0</v>
      </c>
      <c r="N75" s="350">
        <v>0</v>
      </c>
      <c r="O75" s="350">
        <f t="shared" si="18"/>
        <v>0</v>
      </c>
      <c r="P75" s="350">
        <v>0</v>
      </c>
      <c r="Q75" s="350">
        <f t="shared" si="25"/>
        <v>0</v>
      </c>
      <c r="R75" s="350">
        <f t="shared" si="19"/>
        <v>49600</v>
      </c>
      <c r="S75" s="352">
        <v>0</v>
      </c>
      <c r="T75" s="352">
        <v>10000</v>
      </c>
      <c r="U75" s="353" t="s">
        <v>645</v>
      </c>
      <c r="V75" s="338"/>
    </row>
    <row r="76" spans="1:22" s="358" customFormat="1" ht="87.75" customHeight="1">
      <c r="A76" s="362">
        <v>12</v>
      </c>
      <c r="B76" s="367" t="s">
        <v>167</v>
      </c>
      <c r="C76" s="321" t="s">
        <v>168</v>
      </c>
      <c r="D76" s="326" t="s">
        <v>222</v>
      </c>
      <c r="E76" s="363">
        <v>250000</v>
      </c>
      <c r="F76" s="364">
        <v>0</v>
      </c>
      <c r="G76" s="343">
        <v>250000</v>
      </c>
      <c r="H76" s="343">
        <v>0</v>
      </c>
      <c r="I76" s="343">
        <f t="shared" si="16"/>
        <v>250000</v>
      </c>
      <c r="J76" s="365">
        <v>0</v>
      </c>
      <c r="K76" s="365">
        <v>0</v>
      </c>
      <c r="L76" s="365">
        <v>0</v>
      </c>
      <c r="M76" s="343">
        <f t="shared" si="17"/>
        <v>0</v>
      </c>
      <c r="N76" s="343">
        <v>0</v>
      </c>
      <c r="O76" s="343">
        <f t="shared" si="18"/>
        <v>0</v>
      </c>
      <c r="P76" s="343">
        <v>0</v>
      </c>
      <c r="Q76" s="350">
        <f t="shared" si="25"/>
        <v>0</v>
      </c>
      <c r="R76" s="343">
        <f t="shared" si="19"/>
        <v>250000</v>
      </c>
      <c r="S76" s="363">
        <v>0</v>
      </c>
      <c r="T76" s="365">
        <v>0</v>
      </c>
      <c r="U76" s="366" t="s">
        <v>278</v>
      </c>
      <c r="V76" s="357"/>
    </row>
    <row r="77" spans="1:22" s="358" customFormat="1" ht="96.75" customHeight="1">
      <c r="A77" s="362">
        <v>13</v>
      </c>
      <c r="B77" s="367" t="s">
        <v>167</v>
      </c>
      <c r="C77" s="321" t="s">
        <v>94</v>
      </c>
      <c r="D77" s="326" t="s">
        <v>222</v>
      </c>
      <c r="E77" s="363">
        <f>SUM(E78:E80)</f>
        <v>2000000</v>
      </c>
      <c r="F77" s="363">
        <v>718710.75</v>
      </c>
      <c r="G77" s="343">
        <v>2000000</v>
      </c>
      <c r="H77" s="363">
        <f t="shared" ref="H77" si="33">SUM(H78:H80)</f>
        <v>0</v>
      </c>
      <c r="I77" s="343">
        <f t="shared" si="16"/>
        <v>2000000</v>
      </c>
      <c r="J77" s="363">
        <f t="shared" ref="J77" si="34">SUM(J78:J80)</f>
        <v>0</v>
      </c>
      <c r="K77" s="363">
        <f t="shared" ref="K77" si="35">SUM(K78:K80)</f>
        <v>0</v>
      </c>
      <c r="L77" s="363">
        <f t="shared" ref="L77" si="36">SUM(L78:L80)</f>
        <v>0</v>
      </c>
      <c r="M77" s="343">
        <f t="shared" si="17"/>
        <v>0</v>
      </c>
      <c r="N77" s="363">
        <f t="shared" ref="N77:P77" si="37">SUM(N78:N80)</f>
        <v>0</v>
      </c>
      <c r="O77" s="343">
        <f t="shared" si="18"/>
        <v>0</v>
      </c>
      <c r="P77" s="363">
        <f t="shared" si="37"/>
        <v>0</v>
      </c>
      <c r="Q77" s="350">
        <f t="shared" si="25"/>
        <v>0</v>
      </c>
      <c r="R77" s="343">
        <f t="shared" si="19"/>
        <v>2000000</v>
      </c>
      <c r="S77" s="365">
        <v>270000</v>
      </c>
      <c r="T77" s="365">
        <f>SUM(T78:T80)</f>
        <v>620000</v>
      </c>
      <c r="U77" s="366" t="s">
        <v>659</v>
      </c>
      <c r="V77" s="357"/>
    </row>
    <row r="78" spans="1:22" s="354" customFormat="1" ht="73.5" customHeight="1">
      <c r="A78" s="368">
        <v>13.1</v>
      </c>
      <c r="B78" s="369" t="s">
        <v>167</v>
      </c>
      <c r="C78" s="322" t="s">
        <v>387</v>
      </c>
      <c r="D78" s="370" t="s">
        <v>674</v>
      </c>
      <c r="E78" s="371">
        <v>600000</v>
      </c>
      <c r="F78" s="372">
        <v>590646.75</v>
      </c>
      <c r="G78" s="371">
        <v>600000</v>
      </c>
      <c r="H78" s="350">
        <v>0</v>
      </c>
      <c r="I78" s="350">
        <f t="shared" si="16"/>
        <v>600000</v>
      </c>
      <c r="J78" s="373">
        <v>0</v>
      </c>
      <c r="K78" s="373">
        <v>0</v>
      </c>
      <c r="L78" s="373">
        <v>0</v>
      </c>
      <c r="M78" s="350">
        <f t="shared" si="17"/>
        <v>0</v>
      </c>
      <c r="N78" s="350">
        <v>0</v>
      </c>
      <c r="O78" s="350">
        <f t="shared" si="18"/>
        <v>0</v>
      </c>
      <c r="P78" s="350">
        <v>0</v>
      </c>
      <c r="Q78" s="350">
        <f t="shared" si="25"/>
        <v>0</v>
      </c>
      <c r="R78" s="350">
        <f t="shared" si="19"/>
        <v>600000</v>
      </c>
      <c r="S78" s="373">
        <v>190000</v>
      </c>
      <c r="T78" s="373">
        <v>500000</v>
      </c>
      <c r="U78" s="353" t="s">
        <v>661</v>
      </c>
      <c r="V78" s="338"/>
    </row>
    <row r="79" spans="1:22" s="354" customFormat="1" ht="66" customHeight="1">
      <c r="A79" s="368">
        <v>13.2</v>
      </c>
      <c r="B79" s="369" t="s">
        <v>167</v>
      </c>
      <c r="C79" s="322" t="s">
        <v>388</v>
      </c>
      <c r="D79" s="370" t="s">
        <v>566</v>
      </c>
      <c r="E79" s="371">
        <v>133400</v>
      </c>
      <c r="F79" s="372">
        <v>128064</v>
      </c>
      <c r="G79" s="371">
        <v>133400</v>
      </c>
      <c r="H79" s="350">
        <v>0</v>
      </c>
      <c r="I79" s="350">
        <f t="shared" si="16"/>
        <v>133400</v>
      </c>
      <c r="J79" s="373">
        <v>0</v>
      </c>
      <c r="K79" s="373">
        <v>0</v>
      </c>
      <c r="L79" s="373">
        <v>0</v>
      </c>
      <c r="M79" s="350">
        <f t="shared" si="17"/>
        <v>0</v>
      </c>
      <c r="N79" s="350">
        <v>0</v>
      </c>
      <c r="O79" s="350">
        <f t="shared" si="18"/>
        <v>0</v>
      </c>
      <c r="P79" s="350">
        <v>0</v>
      </c>
      <c r="Q79" s="350">
        <f t="shared" si="25"/>
        <v>0</v>
      </c>
      <c r="R79" s="350">
        <f t="shared" si="19"/>
        <v>133400</v>
      </c>
      <c r="S79" s="373">
        <v>80000</v>
      </c>
      <c r="T79" s="373">
        <v>120000</v>
      </c>
      <c r="U79" s="353" t="s">
        <v>194</v>
      </c>
      <c r="V79" s="338"/>
    </row>
    <row r="80" spans="1:22" s="354" customFormat="1" ht="105" customHeight="1">
      <c r="A80" s="368">
        <v>13.3</v>
      </c>
      <c r="B80" s="369" t="s">
        <v>167</v>
      </c>
      <c r="C80" s="322" t="s">
        <v>389</v>
      </c>
      <c r="D80" s="370" t="s">
        <v>222</v>
      </c>
      <c r="E80" s="371">
        <v>1266600</v>
      </c>
      <c r="F80" s="372">
        <v>0</v>
      </c>
      <c r="G80" s="371">
        <v>1266600</v>
      </c>
      <c r="H80" s="350">
        <v>0</v>
      </c>
      <c r="I80" s="350">
        <f t="shared" si="16"/>
        <v>1266600</v>
      </c>
      <c r="J80" s="373">
        <v>0</v>
      </c>
      <c r="K80" s="373">
        <v>0</v>
      </c>
      <c r="L80" s="373">
        <v>0</v>
      </c>
      <c r="M80" s="350">
        <f>SUM(J80:L80)</f>
        <v>0</v>
      </c>
      <c r="N80" s="350">
        <v>0</v>
      </c>
      <c r="O80" s="350">
        <f t="shared" si="18"/>
        <v>0</v>
      </c>
      <c r="P80" s="350">
        <v>0</v>
      </c>
      <c r="Q80" s="350">
        <f t="shared" si="25"/>
        <v>0</v>
      </c>
      <c r="R80" s="350">
        <f t="shared" si="19"/>
        <v>1266600</v>
      </c>
      <c r="S80" s="373">
        <v>0</v>
      </c>
      <c r="T80" s="373">
        <v>0</v>
      </c>
      <c r="U80" s="353" t="s">
        <v>393</v>
      </c>
      <c r="V80" s="338"/>
    </row>
    <row r="81" spans="1:23" s="358" customFormat="1" ht="148.5" customHeight="1">
      <c r="A81" s="362">
        <v>14</v>
      </c>
      <c r="B81" s="367" t="s">
        <v>167</v>
      </c>
      <c r="C81" s="321" t="s">
        <v>407</v>
      </c>
      <c r="D81" s="326" t="s">
        <v>222</v>
      </c>
      <c r="E81" s="363">
        <f>SUM(E82:E89)</f>
        <v>2000000</v>
      </c>
      <c r="F81" s="363">
        <f t="shared" ref="F81:H81" si="38">SUM(F82:F89)</f>
        <v>44912.18</v>
      </c>
      <c r="G81" s="343">
        <v>2000000</v>
      </c>
      <c r="H81" s="363">
        <f t="shared" si="38"/>
        <v>0</v>
      </c>
      <c r="I81" s="343">
        <f t="shared" si="16"/>
        <v>2000000</v>
      </c>
      <c r="J81" s="365">
        <v>0</v>
      </c>
      <c r="K81" s="365">
        <v>0</v>
      </c>
      <c r="L81" s="365">
        <v>0</v>
      </c>
      <c r="M81" s="343">
        <f t="shared" si="17"/>
        <v>0</v>
      </c>
      <c r="N81" s="343">
        <v>0</v>
      </c>
      <c r="O81" s="343">
        <f t="shared" si="18"/>
        <v>0</v>
      </c>
      <c r="P81" s="343">
        <v>0</v>
      </c>
      <c r="Q81" s="343">
        <f t="shared" si="25"/>
        <v>0</v>
      </c>
      <c r="R81" s="343">
        <f t="shared" si="19"/>
        <v>2000000</v>
      </c>
      <c r="S81" s="363">
        <v>2000000</v>
      </c>
      <c r="T81" s="365">
        <f>SUM(T82:T89)</f>
        <v>2000000</v>
      </c>
      <c r="U81" s="366" t="s">
        <v>394</v>
      </c>
      <c r="V81" s="357"/>
    </row>
    <row r="82" spans="1:23" s="354" customFormat="1" ht="46.5" customHeight="1">
      <c r="A82" s="368">
        <v>14.1</v>
      </c>
      <c r="B82" s="369" t="s">
        <v>167</v>
      </c>
      <c r="C82" s="322" t="s">
        <v>464</v>
      </c>
      <c r="D82" s="370" t="s">
        <v>218</v>
      </c>
      <c r="E82" s="371">
        <v>165690</v>
      </c>
      <c r="F82" s="372">
        <v>0</v>
      </c>
      <c r="G82" s="371">
        <v>165690</v>
      </c>
      <c r="H82" s="350">
        <v>0</v>
      </c>
      <c r="I82" s="350">
        <f t="shared" si="16"/>
        <v>165690</v>
      </c>
      <c r="J82" s="373">
        <v>0</v>
      </c>
      <c r="K82" s="373">
        <v>0</v>
      </c>
      <c r="L82" s="373">
        <v>0</v>
      </c>
      <c r="M82" s="350">
        <f t="shared" si="17"/>
        <v>0</v>
      </c>
      <c r="N82" s="350">
        <v>0</v>
      </c>
      <c r="O82" s="350">
        <f t="shared" si="18"/>
        <v>0</v>
      </c>
      <c r="P82" s="350">
        <v>0</v>
      </c>
      <c r="Q82" s="350">
        <f t="shared" si="25"/>
        <v>0</v>
      </c>
      <c r="R82" s="350">
        <f t="shared" si="19"/>
        <v>165690</v>
      </c>
      <c r="S82" s="371">
        <v>155000</v>
      </c>
      <c r="T82" s="373">
        <v>165690</v>
      </c>
      <c r="U82" s="353" t="s">
        <v>658</v>
      </c>
      <c r="V82" s="338"/>
    </row>
    <row r="83" spans="1:23" s="354" customFormat="1" ht="49.5" customHeight="1">
      <c r="A83" s="368">
        <v>14.2</v>
      </c>
      <c r="B83" s="369" t="s">
        <v>167</v>
      </c>
      <c r="C83" s="322" t="s">
        <v>563</v>
      </c>
      <c r="D83" s="370" t="s">
        <v>220</v>
      </c>
      <c r="E83" s="371">
        <v>737800</v>
      </c>
      <c r="F83" s="372">
        <v>0</v>
      </c>
      <c r="G83" s="371">
        <v>737800</v>
      </c>
      <c r="H83" s="350">
        <v>0</v>
      </c>
      <c r="I83" s="350">
        <f t="shared" si="16"/>
        <v>737800</v>
      </c>
      <c r="J83" s="373">
        <v>0</v>
      </c>
      <c r="K83" s="373">
        <v>0</v>
      </c>
      <c r="L83" s="373">
        <v>0</v>
      </c>
      <c r="M83" s="350">
        <f t="shared" ref="M83" si="39">SUM(J83:L83)</f>
        <v>0</v>
      </c>
      <c r="N83" s="350">
        <v>0</v>
      </c>
      <c r="O83" s="350">
        <f t="shared" si="18"/>
        <v>0</v>
      </c>
      <c r="P83" s="350">
        <v>0</v>
      </c>
      <c r="Q83" s="350">
        <f t="shared" si="25"/>
        <v>0</v>
      </c>
      <c r="R83" s="350">
        <f t="shared" si="19"/>
        <v>737800</v>
      </c>
      <c r="S83" s="371">
        <v>870000</v>
      </c>
      <c r="T83" s="373">
        <v>737800</v>
      </c>
      <c r="U83" s="353" t="s">
        <v>565</v>
      </c>
      <c r="V83" s="338"/>
    </row>
    <row r="84" spans="1:23" s="354" customFormat="1" ht="60.75" customHeight="1">
      <c r="A84" s="368">
        <v>14.3</v>
      </c>
      <c r="B84" s="369" t="s">
        <v>167</v>
      </c>
      <c r="C84" s="322" t="s">
        <v>562</v>
      </c>
      <c r="D84" s="370" t="s">
        <v>234</v>
      </c>
      <c r="E84" s="371">
        <v>45000</v>
      </c>
      <c r="F84" s="372">
        <v>44912.18</v>
      </c>
      <c r="G84" s="371">
        <v>45000</v>
      </c>
      <c r="H84" s="350">
        <v>0</v>
      </c>
      <c r="I84" s="350">
        <f t="shared" ref="I84:I85" si="40">G84-H84</f>
        <v>45000</v>
      </c>
      <c r="J84" s="373">
        <v>0</v>
      </c>
      <c r="K84" s="373">
        <v>0</v>
      </c>
      <c r="L84" s="373">
        <v>0</v>
      </c>
      <c r="M84" s="350">
        <f t="shared" ref="M84:M85" si="41">SUM(J84:L84)</f>
        <v>0</v>
      </c>
      <c r="N84" s="350">
        <v>0</v>
      </c>
      <c r="O84" s="350">
        <f t="shared" ref="O84:O85" si="42">M84+N84</f>
        <v>0</v>
      </c>
      <c r="P84" s="350">
        <v>0</v>
      </c>
      <c r="Q84" s="350">
        <f t="shared" ref="Q84:Q85" si="43">H84+P84</f>
        <v>0</v>
      </c>
      <c r="R84" s="350">
        <f t="shared" ref="R84:R85" si="44">G84-Q84</f>
        <v>45000</v>
      </c>
      <c r="S84" s="373">
        <v>45000</v>
      </c>
      <c r="T84" s="373">
        <v>45000</v>
      </c>
      <c r="U84" s="353" t="s">
        <v>194</v>
      </c>
      <c r="V84" s="338"/>
    </row>
    <row r="85" spans="1:23" s="354" customFormat="1" ht="49.5" customHeight="1">
      <c r="A85" s="368">
        <v>14.4</v>
      </c>
      <c r="B85" s="369" t="s">
        <v>167</v>
      </c>
      <c r="C85" s="322" t="s">
        <v>564</v>
      </c>
      <c r="D85" s="370" t="s">
        <v>283</v>
      </c>
      <c r="E85" s="371">
        <v>384400</v>
      </c>
      <c r="F85" s="372">
        <v>0</v>
      </c>
      <c r="G85" s="371">
        <v>384400</v>
      </c>
      <c r="H85" s="350">
        <v>0</v>
      </c>
      <c r="I85" s="350">
        <f t="shared" si="40"/>
        <v>384400</v>
      </c>
      <c r="J85" s="373">
        <v>0</v>
      </c>
      <c r="K85" s="373">
        <v>0</v>
      </c>
      <c r="L85" s="373">
        <v>0</v>
      </c>
      <c r="M85" s="350">
        <f t="shared" si="41"/>
        <v>0</v>
      </c>
      <c r="N85" s="350">
        <v>0</v>
      </c>
      <c r="O85" s="350">
        <f t="shared" si="42"/>
        <v>0</v>
      </c>
      <c r="P85" s="350">
        <v>0</v>
      </c>
      <c r="Q85" s="350">
        <f t="shared" si="43"/>
        <v>0</v>
      </c>
      <c r="R85" s="350">
        <f t="shared" si="44"/>
        <v>384400</v>
      </c>
      <c r="S85" s="373">
        <v>359600</v>
      </c>
      <c r="T85" s="373">
        <v>384400</v>
      </c>
      <c r="U85" s="353" t="s">
        <v>654</v>
      </c>
      <c r="V85" s="338"/>
    </row>
    <row r="86" spans="1:23" s="354" customFormat="1" ht="69.75" customHeight="1">
      <c r="A86" s="368">
        <v>14.5</v>
      </c>
      <c r="B86" s="369" t="s">
        <v>167</v>
      </c>
      <c r="C86" s="322" t="s">
        <v>582</v>
      </c>
      <c r="D86" s="370" t="s">
        <v>231</v>
      </c>
      <c r="E86" s="371">
        <v>60487.8</v>
      </c>
      <c r="F86" s="372">
        <v>0</v>
      </c>
      <c r="G86" s="371">
        <v>60487.8</v>
      </c>
      <c r="H86" s="350">
        <v>0</v>
      </c>
      <c r="I86" s="350">
        <f t="shared" ref="I86:I87" si="45">G86-H86</f>
        <v>60487.8</v>
      </c>
      <c r="J86" s="373">
        <v>0</v>
      </c>
      <c r="K86" s="373">
        <v>0</v>
      </c>
      <c r="L86" s="373">
        <v>0</v>
      </c>
      <c r="M86" s="350">
        <f t="shared" ref="M86:M87" si="46">SUM(J86:L86)</f>
        <v>0</v>
      </c>
      <c r="N86" s="350">
        <v>0</v>
      </c>
      <c r="O86" s="350">
        <f t="shared" ref="O86:O87" si="47">M86+N86</f>
        <v>0</v>
      </c>
      <c r="P86" s="350">
        <v>0</v>
      </c>
      <c r="Q86" s="350">
        <f t="shared" ref="Q86:Q87" si="48">H86+P86</f>
        <v>0</v>
      </c>
      <c r="R86" s="350">
        <f t="shared" ref="R86:R87" si="49">G86-Q86</f>
        <v>60487.8</v>
      </c>
      <c r="S86" s="373">
        <v>60000</v>
      </c>
      <c r="T86" s="373">
        <v>60487.8</v>
      </c>
      <c r="U86" s="353" t="s">
        <v>619</v>
      </c>
      <c r="V86" s="338"/>
    </row>
    <row r="87" spans="1:23" s="354" customFormat="1" ht="69.75" customHeight="1">
      <c r="A87" s="368">
        <v>14.6</v>
      </c>
      <c r="B87" s="369" t="s">
        <v>167</v>
      </c>
      <c r="C87" s="322" t="s">
        <v>646</v>
      </c>
      <c r="D87" s="370" t="s">
        <v>228</v>
      </c>
      <c r="E87" s="371">
        <v>5475.6</v>
      </c>
      <c r="F87" s="372">
        <v>0</v>
      </c>
      <c r="G87" s="371">
        <v>5475.6</v>
      </c>
      <c r="H87" s="350">
        <v>0</v>
      </c>
      <c r="I87" s="350">
        <f t="shared" si="45"/>
        <v>5475.6</v>
      </c>
      <c r="J87" s="373">
        <v>0</v>
      </c>
      <c r="K87" s="373">
        <v>0</v>
      </c>
      <c r="L87" s="373">
        <v>0</v>
      </c>
      <c r="M87" s="350">
        <f t="shared" si="46"/>
        <v>0</v>
      </c>
      <c r="N87" s="350">
        <v>0</v>
      </c>
      <c r="O87" s="350">
        <f t="shared" si="47"/>
        <v>0</v>
      </c>
      <c r="P87" s="350">
        <v>0</v>
      </c>
      <c r="Q87" s="350">
        <f t="shared" si="48"/>
        <v>0</v>
      </c>
      <c r="R87" s="350">
        <f t="shared" si="49"/>
        <v>5475.6</v>
      </c>
      <c r="S87" s="373">
        <v>60000</v>
      </c>
      <c r="T87" s="373">
        <v>5475.6</v>
      </c>
      <c r="U87" s="353" t="s">
        <v>647</v>
      </c>
      <c r="V87" s="338"/>
    </row>
    <row r="88" spans="1:23" s="354" customFormat="1" ht="69.75" customHeight="1">
      <c r="A88" s="368">
        <v>14.7</v>
      </c>
      <c r="B88" s="369" t="s">
        <v>167</v>
      </c>
      <c r="C88" s="322" t="s">
        <v>648</v>
      </c>
      <c r="D88" s="370" t="s">
        <v>228</v>
      </c>
      <c r="E88" s="371">
        <v>220000</v>
      </c>
      <c r="F88" s="372">
        <v>0</v>
      </c>
      <c r="G88" s="371">
        <v>220000</v>
      </c>
      <c r="H88" s="350">
        <v>0</v>
      </c>
      <c r="I88" s="350">
        <f t="shared" ref="I88" si="50">G88-H88</f>
        <v>220000</v>
      </c>
      <c r="J88" s="373">
        <v>0</v>
      </c>
      <c r="K88" s="373">
        <v>0</v>
      </c>
      <c r="L88" s="373">
        <v>0</v>
      </c>
      <c r="M88" s="350">
        <f t="shared" ref="M88" si="51">SUM(J88:L88)</f>
        <v>0</v>
      </c>
      <c r="N88" s="350">
        <v>0</v>
      </c>
      <c r="O88" s="350">
        <f t="shared" ref="O88" si="52">M88+N88</f>
        <v>0</v>
      </c>
      <c r="P88" s="350">
        <v>0</v>
      </c>
      <c r="Q88" s="350">
        <f t="shared" ref="Q88" si="53">H88+P88</f>
        <v>0</v>
      </c>
      <c r="R88" s="350">
        <f t="shared" ref="R88" si="54">G88-Q88</f>
        <v>220000</v>
      </c>
      <c r="S88" s="373">
        <v>60000</v>
      </c>
      <c r="T88" s="373">
        <v>220000</v>
      </c>
      <c r="U88" s="353" t="s">
        <v>647</v>
      </c>
      <c r="V88" s="338"/>
    </row>
    <row r="89" spans="1:23" s="354" customFormat="1" ht="135" customHeight="1">
      <c r="A89" s="368">
        <v>14.8</v>
      </c>
      <c r="B89" s="369" t="s">
        <v>167</v>
      </c>
      <c r="C89" s="322" t="s">
        <v>465</v>
      </c>
      <c r="D89" s="370" t="s">
        <v>222</v>
      </c>
      <c r="E89" s="371">
        <v>381146.6</v>
      </c>
      <c r="F89" s="372">
        <v>0</v>
      </c>
      <c r="G89" s="371">
        <v>381146.6</v>
      </c>
      <c r="H89" s="350">
        <v>0</v>
      </c>
      <c r="I89" s="350">
        <f t="shared" ref="I89" si="55">G89-H89</f>
        <v>381146.6</v>
      </c>
      <c r="J89" s="373">
        <v>0</v>
      </c>
      <c r="K89" s="373">
        <v>0</v>
      </c>
      <c r="L89" s="373">
        <v>0</v>
      </c>
      <c r="M89" s="350">
        <f t="shared" ref="M89" si="56">SUM(J89:L89)</f>
        <v>0</v>
      </c>
      <c r="N89" s="350">
        <v>0</v>
      </c>
      <c r="O89" s="350">
        <f t="shared" ref="O89" si="57">M89+N89</f>
        <v>0</v>
      </c>
      <c r="P89" s="350">
        <v>0</v>
      </c>
      <c r="Q89" s="350">
        <f t="shared" ref="Q89" si="58">H89+P89</f>
        <v>0</v>
      </c>
      <c r="R89" s="350">
        <f t="shared" ref="R89" si="59">G89-Q89</f>
        <v>381146.6</v>
      </c>
      <c r="S89" s="373">
        <v>648400</v>
      </c>
      <c r="T89" s="373">
        <v>381146.6</v>
      </c>
      <c r="U89" s="353" t="s">
        <v>394</v>
      </c>
      <c r="V89" s="338"/>
    </row>
    <row r="90" spans="1:23" s="358" customFormat="1" ht="45.75" customHeight="1">
      <c r="A90" s="379">
        <v>15</v>
      </c>
      <c r="B90" s="380" t="s">
        <v>162</v>
      </c>
      <c r="C90" s="317" t="s">
        <v>338</v>
      </c>
      <c r="D90" s="342" t="s">
        <v>221</v>
      </c>
      <c r="E90" s="343">
        <v>1800000</v>
      </c>
      <c r="F90" s="361">
        <v>1800000</v>
      </c>
      <c r="G90" s="343">
        <v>1800000</v>
      </c>
      <c r="H90" s="343">
        <v>156138.97</v>
      </c>
      <c r="I90" s="343">
        <f t="shared" si="16"/>
        <v>1643861.03</v>
      </c>
      <c r="J90" s="377">
        <f>67709.36+52290.64</f>
        <v>120000</v>
      </c>
      <c r="K90" s="377">
        <v>0</v>
      </c>
      <c r="L90" s="377">
        <v>0</v>
      </c>
      <c r="M90" s="343">
        <f t="shared" si="17"/>
        <v>120000</v>
      </c>
      <c r="N90" s="343">
        <v>166504.5901</v>
      </c>
      <c r="O90" s="343">
        <f t="shared" si="18"/>
        <v>286504.59010000003</v>
      </c>
      <c r="P90" s="343">
        <v>286504.59000000003</v>
      </c>
      <c r="Q90" s="343">
        <f t="shared" si="25"/>
        <v>442643.56000000006</v>
      </c>
      <c r="R90" s="343">
        <f t="shared" si="19"/>
        <v>1357356.44</v>
      </c>
      <c r="S90" s="365">
        <v>100000</v>
      </c>
      <c r="T90" s="365">
        <v>100000</v>
      </c>
      <c r="U90" s="366" t="s">
        <v>391</v>
      </c>
      <c r="V90" s="357"/>
    </row>
    <row r="91" spans="1:23" s="358" customFormat="1" ht="63.75" customHeight="1">
      <c r="A91" s="379">
        <v>16</v>
      </c>
      <c r="B91" s="380" t="s">
        <v>162</v>
      </c>
      <c r="C91" s="317" t="s">
        <v>163</v>
      </c>
      <c r="D91" s="342" t="s">
        <v>221</v>
      </c>
      <c r="E91" s="343">
        <v>1500000</v>
      </c>
      <c r="F91" s="361">
        <v>1500000</v>
      </c>
      <c r="G91" s="343">
        <v>1500000</v>
      </c>
      <c r="H91" s="343">
        <v>4036.71</v>
      </c>
      <c r="I91" s="343">
        <f t="shared" si="16"/>
        <v>1495963.29</v>
      </c>
      <c r="J91" s="377">
        <v>0</v>
      </c>
      <c r="K91" s="377">
        <v>0</v>
      </c>
      <c r="L91" s="377">
        <v>0</v>
      </c>
      <c r="M91" s="343">
        <f t="shared" si="17"/>
        <v>0</v>
      </c>
      <c r="N91" s="343">
        <v>0</v>
      </c>
      <c r="O91" s="343">
        <f t="shared" si="18"/>
        <v>0</v>
      </c>
      <c r="P91" s="343">
        <v>0</v>
      </c>
      <c r="Q91" s="343">
        <f t="shared" si="25"/>
        <v>4036.71</v>
      </c>
      <c r="R91" s="343">
        <f t="shared" si="19"/>
        <v>1495963.29</v>
      </c>
      <c r="S91" s="365">
        <v>100000</v>
      </c>
      <c r="T91" s="365">
        <v>100000</v>
      </c>
      <c r="U91" s="366" t="s">
        <v>391</v>
      </c>
      <c r="V91" s="357"/>
    </row>
    <row r="92" spans="1:23" s="358" customFormat="1" ht="70.5" customHeight="1">
      <c r="A92" s="379">
        <v>17</v>
      </c>
      <c r="B92" s="380" t="s">
        <v>162</v>
      </c>
      <c r="C92" s="317" t="s">
        <v>164</v>
      </c>
      <c r="D92" s="342" t="s">
        <v>221</v>
      </c>
      <c r="E92" s="343">
        <v>1000000</v>
      </c>
      <c r="F92" s="361">
        <v>1000000</v>
      </c>
      <c r="G92" s="343">
        <v>1000000</v>
      </c>
      <c r="H92" s="343">
        <v>251418.93</v>
      </c>
      <c r="I92" s="343">
        <f t="shared" si="16"/>
        <v>748581.07000000007</v>
      </c>
      <c r="J92" s="377">
        <v>0</v>
      </c>
      <c r="K92" s="377">
        <v>0</v>
      </c>
      <c r="L92" s="377">
        <v>0</v>
      </c>
      <c r="M92" s="343">
        <f t="shared" si="17"/>
        <v>0</v>
      </c>
      <c r="N92" s="343">
        <v>145325.75</v>
      </c>
      <c r="O92" s="343">
        <f t="shared" si="18"/>
        <v>145325.75</v>
      </c>
      <c r="P92" s="343">
        <v>145325.75</v>
      </c>
      <c r="Q92" s="343">
        <f t="shared" si="25"/>
        <v>396744.68</v>
      </c>
      <c r="R92" s="343">
        <f t="shared" si="19"/>
        <v>603255.32000000007</v>
      </c>
      <c r="S92" s="363">
        <v>20000</v>
      </c>
      <c r="T92" s="365">
        <v>20000</v>
      </c>
      <c r="U92" s="366" t="s">
        <v>502</v>
      </c>
      <c r="V92" s="357"/>
    </row>
    <row r="93" spans="1:23" s="358" customFormat="1" ht="78.75" customHeight="1">
      <c r="A93" s="379">
        <v>18</v>
      </c>
      <c r="B93" s="380" t="s">
        <v>162</v>
      </c>
      <c r="C93" s="317" t="s">
        <v>165</v>
      </c>
      <c r="D93" s="342" t="s">
        <v>216</v>
      </c>
      <c r="E93" s="343">
        <v>536328</v>
      </c>
      <c r="F93" s="361">
        <v>536328</v>
      </c>
      <c r="G93" s="343">
        <v>536328</v>
      </c>
      <c r="H93" s="343">
        <v>508575.89</v>
      </c>
      <c r="I93" s="343">
        <f t="shared" si="16"/>
        <v>27752.109999999986</v>
      </c>
      <c r="J93" s="377">
        <v>0</v>
      </c>
      <c r="K93" s="377">
        <v>0</v>
      </c>
      <c r="L93" s="377">
        <v>0</v>
      </c>
      <c r="M93" s="343">
        <f t="shared" si="17"/>
        <v>0</v>
      </c>
      <c r="N93" s="343">
        <v>0</v>
      </c>
      <c r="O93" s="343">
        <f t="shared" si="18"/>
        <v>0</v>
      </c>
      <c r="P93" s="343">
        <v>0</v>
      </c>
      <c r="Q93" s="343">
        <f t="shared" si="25"/>
        <v>508575.89</v>
      </c>
      <c r="R93" s="343">
        <f t="shared" si="19"/>
        <v>27752.109999999986</v>
      </c>
      <c r="S93" s="363">
        <v>0</v>
      </c>
      <c r="T93" s="365">
        <v>0</v>
      </c>
      <c r="U93" s="366" t="s">
        <v>197</v>
      </c>
      <c r="V93" s="357"/>
    </row>
    <row r="94" spans="1:23" s="358" customFormat="1" ht="78.75" customHeight="1">
      <c r="A94" s="379">
        <v>19</v>
      </c>
      <c r="B94" s="380" t="s">
        <v>162</v>
      </c>
      <c r="C94" s="317" t="s">
        <v>166</v>
      </c>
      <c r="D94" s="342" t="s">
        <v>230</v>
      </c>
      <c r="E94" s="343">
        <v>2300000</v>
      </c>
      <c r="F94" s="361">
        <v>2300000</v>
      </c>
      <c r="G94" s="343">
        <v>2300000</v>
      </c>
      <c r="H94" s="343">
        <v>65810.820000000007</v>
      </c>
      <c r="I94" s="343">
        <f t="shared" si="16"/>
        <v>2234189.1800000002</v>
      </c>
      <c r="J94" s="377">
        <v>0</v>
      </c>
      <c r="K94" s="377">
        <v>0</v>
      </c>
      <c r="L94" s="377">
        <v>0</v>
      </c>
      <c r="M94" s="343">
        <f t="shared" si="17"/>
        <v>0</v>
      </c>
      <c r="N94" s="343">
        <v>0</v>
      </c>
      <c r="O94" s="343">
        <f t="shared" si="18"/>
        <v>0</v>
      </c>
      <c r="P94" s="343">
        <v>0</v>
      </c>
      <c r="Q94" s="343">
        <f t="shared" si="25"/>
        <v>65810.820000000007</v>
      </c>
      <c r="R94" s="343">
        <f t="shared" si="19"/>
        <v>2234189.1800000002</v>
      </c>
      <c r="S94" s="363">
        <v>0</v>
      </c>
      <c r="T94" s="365">
        <v>0</v>
      </c>
      <c r="U94" s="366" t="s">
        <v>304</v>
      </c>
      <c r="V94" s="357"/>
    </row>
    <row r="95" spans="1:23" s="358" customFormat="1" ht="86.25" customHeight="1">
      <c r="A95" s="379">
        <v>20</v>
      </c>
      <c r="B95" s="380" t="s">
        <v>149</v>
      </c>
      <c r="C95" s="317" t="s">
        <v>615</v>
      </c>
      <c r="D95" s="342" t="s">
        <v>283</v>
      </c>
      <c r="E95" s="343">
        <v>135000</v>
      </c>
      <c r="F95" s="361">
        <v>135000</v>
      </c>
      <c r="G95" s="343">
        <v>135000</v>
      </c>
      <c r="H95" s="343">
        <v>0</v>
      </c>
      <c r="I95" s="343">
        <f t="shared" si="16"/>
        <v>135000</v>
      </c>
      <c r="J95" s="377">
        <v>0</v>
      </c>
      <c r="K95" s="377">
        <v>0</v>
      </c>
      <c r="L95" s="377">
        <v>0</v>
      </c>
      <c r="M95" s="343">
        <f t="shared" si="17"/>
        <v>0</v>
      </c>
      <c r="N95" s="343">
        <v>135000</v>
      </c>
      <c r="O95" s="343">
        <f t="shared" si="18"/>
        <v>135000</v>
      </c>
      <c r="P95" s="343">
        <v>122830.08</v>
      </c>
      <c r="Q95" s="343">
        <f t="shared" si="25"/>
        <v>122830.08</v>
      </c>
      <c r="R95" s="343">
        <f t="shared" si="19"/>
        <v>12169.919999999998</v>
      </c>
      <c r="S95" s="363">
        <v>0</v>
      </c>
      <c r="T95" s="365">
        <v>0</v>
      </c>
      <c r="U95" s="366"/>
      <c r="V95" s="357"/>
    </row>
    <row r="96" spans="1:23" s="358" customFormat="1" ht="90" customHeight="1">
      <c r="A96" s="379">
        <v>21</v>
      </c>
      <c r="B96" s="380" t="s">
        <v>149</v>
      </c>
      <c r="C96" s="317" t="s">
        <v>467</v>
      </c>
      <c r="D96" s="342" t="s">
        <v>234</v>
      </c>
      <c r="E96" s="343">
        <v>200000</v>
      </c>
      <c r="F96" s="361">
        <v>200000</v>
      </c>
      <c r="G96" s="343">
        <v>200000</v>
      </c>
      <c r="H96" s="343">
        <v>0</v>
      </c>
      <c r="I96" s="343">
        <f t="shared" si="16"/>
        <v>200000</v>
      </c>
      <c r="J96" s="377">
        <v>0</v>
      </c>
      <c r="K96" s="377">
        <v>0</v>
      </c>
      <c r="L96" s="377">
        <v>0</v>
      </c>
      <c r="M96" s="343">
        <f t="shared" ref="M96" si="60">SUM(J96:L96)</f>
        <v>0</v>
      </c>
      <c r="N96" s="343">
        <v>0</v>
      </c>
      <c r="O96" s="343">
        <f t="shared" si="18"/>
        <v>0</v>
      </c>
      <c r="P96" s="343">
        <v>0</v>
      </c>
      <c r="Q96" s="343">
        <f t="shared" si="25"/>
        <v>0</v>
      </c>
      <c r="R96" s="343">
        <f t="shared" si="19"/>
        <v>200000</v>
      </c>
      <c r="S96" s="363">
        <v>193000</v>
      </c>
      <c r="T96" s="365">
        <v>193000</v>
      </c>
      <c r="U96" s="366" t="s">
        <v>468</v>
      </c>
      <c r="V96" s="338"/>
      <c r="W96" s="381"/>
    </row>
    <row r="97" spans="1:23" s="358" customFormat="1" ht="90" customHeight="1">
      <c r="A97" s="379">
        <v>22</v>
      </c>
      <c r="B97" s="380" t="s">
        <v>149</v>
      </c>
      <c r="C97" s="317" t="s">
        <v>649</v>
      </c>
      <c r="D97" s="342" t="s">
        <v>219</v>
      </c>
      <c r="E97" s="343">
        <v>92000</v>
      </c>
      <c r="F97" s="361">
        <v>0</v>
      </c>
      <c r="G97" s="343">
        <v>92000</v>
      </c>
      <c r="H97" s="343">
        <v>0</v>
      </c>
      <c r="I97" s="343">
        <f t="shared" ref="I97" si="61">G97-H97</f>
        <v>92000</v>
      </c>
      <c r="J97" s="377">
        <v>0</v>
      </c>
      <c r="K97" s="377">
        <v>0</v>
      </c>
      <c r="L97" s="377">
        <v>0</v>
      </c>
      <c r="M97" s="343">
        <f t="shared" ref="M97" si="62">SUM(J97:L97)</f>
        <v>0</v>
      </c>
      <c r="N97" s="343">
        <v>0</v>
      </c>
      <c r="O97" s="343">
        <f t="shared" ref="O97" si="63">M97+N97</f>
        <v>0</v>
      </c>
      <c r="P97" s="343">
        <v>0</v>
      </c>
      <c r="Q97" s="343">
        <f t="shared" ref="Q97" si="64">H97+P97</f>
        <v>0</v>
      </c>
      <c r="R97" s="343">
        <f t="shared" ref="R97" si="65">G97-Q97</f>
        <v>92000</v>
      </c>
      <c r="S97" s="363">
        <v>193000</v>
      </c>
      <c r="T97" s="365">
        <v>92000</v>
      </c>
      <c r="U97" s="366" t="s">
        <v>650</v>
      </c>
      <c r="V97" s="338"/>
      <c r="W97" s="381"/>
    </row>
    <row r="98" spans="1:23" s="354" customFormat="1" ht="27.75" customHeight="1">
      <c r="A98" s="379"/>
      <c r="B98" s="380"/>
      <c r="C98" s="317" t="s">
        <v>175</v>
      </c>
      <c r="D98" s="342"/>
      <c r="E98" s="343">
        <f>SUM(E6+E17+E22+E27+E29+E35+E36+E37+E38+E39+E60+E76+E77+E81+E90+E91+E92+E93+E94+E95+E96+E97)</f>
        <v>27136063.510000002</v>
      </c>
      <c r="F98" s="343">
        <f t="shared" ref="F98:T98" si="66">SUM(F6+F17+F22+F27+F29+F35+F36+F37+F38+F39+F60+F76+F77+F81+F90+F91+F92+F93+F94+F95+F96+F97)</f>
        <v>14471913.09</v>
      </c>
      <c r="G98" s="343">
        <f t="shared" si="66"/>
        <v>27136063.510000002</v>
      </c>
      <c r="H98" s="343">
        <f t="shared" si="66"/>
        <v>2262059.1999999997</v>
      </c>
      <c r="I98" s="343">
        <f t="shared" si="66"/>
        <v>24873549.59</v>
      </c>
      <c r="J98" s="343">
        <f t="shared" si="66"/>
        <v>328785.95</v>
      </c>
      <c r="K98" s="343">
        <f t="shared" si="66"/>
        <v>34985.4</v>
      </c>
      <c r="L98" s="343">
        <f t="shared" si="66"/>
        <v>10729.58</v>
      </c>
      <c r="M98" s="343">
        <f t="shared" si="66"/>
        <v>374500.93</v>
      </c>
      <c r="N98" s="343">
        <f t="shared" si="66"/>
        <v>673268.71010000003</v>
      </c>
      <c r="O98" s="343">
        <f t="shared" si="66"/>
        <v>1047769.6401</v>
      </c>
      <c r="P98" s="343">
        <f t="shared" si="66"/>
        <v>1471175.76</v>
      </c>
      <c r="Q98" s="343">
        <f t="shared" si="66"/>
        <v>3885218.16</v>
      </c>
      <c r="R98" s="343">
        <f t="shared" si="66"/>
        <v>23250845.350000001</v>
      </c>
      <c r="S98" s="343">
        <f t="shared" si="66"/>
        <v>7749174.5499999998</v>
      </c>
      <c r="T98" s="343">
        <f t="shared" si="66"/>
        <v>8502750.5500000007</v>
      </c>
      <c r="U98" s="353"/>
      <c r="V98" s="338"/>
    </row>
    <row r="99" spans="1:23" s="1" customFormat="1">
      <c r="B99" s="65"/>
      <c r="C99" s="323"/>
      <c r="D99" s="163"/>
      <c r="E99" s="66"/>
      <c r="F99" s="129"/>
      <c r="G99" s="66"/>
      <c r="H99" s="67"/>
      <c r="I99" s="67"/>
      <c r="J99" s="67"/>
      <c r="K99" s="67"/>
      <c r="L99" s="67"/>
      <c r="M99" s="67"/>
      <c r="N99" s="67"/>
      <c r="O99" s="67"/>
      <c r="P99" s="67"/>
      <c r="Q99" s="67"/>
      <c r="R99" s="67"/>
      <c r="S99" s="67"/>
      <c r="T99" s="67"/>
      <c r="U99" s="64"/>
      <c r="V99" s="215"/>
    </row>
    <row r="100" spans="1:23" s="1" customFormat="1">
      <c r="B100" s="291"/>
      <c r="C100" s="324"/>
      <c r="D100" s="292"/>
      <c r="E100" s="231"/>
      <c r="F100" s="293"/>
      <c r="G100" s="231"/>
      <c r="H100" s="231"/>
      <c r="I100" s="231"/>
      <c r="J100" s="231"/>
      <c r="K100" s="231"/>
      <c r="L100" s="231"/>
      <c r="M100" s="231"/>
      <c r="N100" s="231"/>
      <c r="O100" s="231"/>
      <c r="P100" s="231"/>
      <c r="Q100" s="231"/>
      <c r="R100" s="231"/>
      <c r="S100" s="231"/>
      <c r="T100" s="231"/>
      <c r="U100" s="231"/>
      <c r="V100" s="215"/>
    </row>
  </sheetData>
  <autoFilter ref="A4:U99">
    <filterColumn colId="2"/>
    <filterColumn colId="3"/>
  </autoFilter>
  <mergeCells count="1">
    <mergeCell ref="A2:U2"/>
  </mergeCells>
  <printOptions horizontalCentered="1"/>
  <pageMargins left="0.51181102362204722" right="0.51181102362204722" top="0.94488188976377963" bottom="0.55118110236220474" header="0.31496062992125984" footer="0.31496062992125984"/>
  <pageSetup paperSize="9" scale="74"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4.xml><?xml version="1.0" encoding="utf-8"?>
<worksheet xmlns="http://schemas.openxmlformats.org/spreadsheetml/2006/main" xmlns:r="http://schemas.openxmlformats.org/officeDocument/2006/relationships">
  <dimension ref="A2:W10"/>
  <sheetViews>
    <sheetView zoomScaleNormal="100" workbookViewId="0">
      <selection activeCell="A40" sqref="A40"/>
    </sheetView>
  </sheetViews>
  <sheetFormatPr defaultRowHeight="15"/>
  <cols>
    <col min="1" max="1" width="5.140625" customWidth="1"/>
    <col min="2" max="2" width="7.42578125" style="153" customWidth="1"/>
    <col min="3" max="3" width="25.42578125" customWidth="1"/>
    <col min="4" max="4" width="11.85546875" style="165" customWidth="1"/>
    <col min="5" max="5" width="15.85546875" customWidth="1"/>
    <col min="6" max="6" width="15.140625" customWidth="1"/>
    <col min="7" max="7" width="16.5703125" customWidth="1"/>
    <col min="8" max="8" width="20" hidden="1" customWidth="1"/>
    <col min="9" max="9" width="16.42578125" style="246" hidden="1" customWidth="1"/>
    <col min="10" max="10" width="18.85546875" style="246" hidden="1" customWidth="1"/>
    <col min="11" max="11" width="22.42578125" style="246" hidden="1" customWidth="1"/>
    <col min="12" max="12" width="22.28515625" style="246" hidden="1" customWidth="1"/>
    <col min="13" max="13" width="19.140625" style="246" hidden="1" customWidth="1"/>
    <col min="14" max="14" width="21.85546875" style="246" hidden="1" customWidth="1"/>
    <col min="15" max="15" width="17.42578125" style="246" hidden="1" customWidth="1"/>
    <col min="16" max="16" width="17.42578125" style="17" hidden="1" customWidth="1"/>
    <col min="17" max="17" width="15.28515625" style="139" customWidth="1"/>
    <col min="18" max="18" width="15.5703125" bestFit="1" customWidth="1"/>
    <col min="19" max="19" width="15.7109375" style="17" hidden="1" customWidth="1"/>
    <col min="20" max="20" width="15.7109375" style="17" customWidth="1"/>
    <col min="21" max="21" width="19.85546875" customWidth="1"/>
    <col min="22" max="22" width="15.28515625" style="249" customWidth="1"/>
  </cols>
  <sheetData>
    <row r="2" spans="1:23">
      <c r="A2" s="396" t="s">
        <v>409</v>
      </c>
      <c r="B2" s="397"/>
      <c r="C2" s="397"/>
      <c r="D2" s="397"/>
      <c r="E2" s="397"/>
      <c r="F2" s="397"/>
      <c r="G2" s="397"/>
      <c r="H2" s="397"/>
      <c r="I2" s="397"/>
      <c r="J2" s="397"/>
      <c r="K2" s="397"/>
      <c r="L2" s="397"/>
      <c r="M2" s="397"/>
      <c r="N2" s="397"/>
      <c r="O2" s="397"/>
      <c r="P2" s="397"/>
      <c r="Q2" s="397"/>
      <c r="R2" s="397"/>
      <c r="S2" s="397"/>
      <c r="T2" s="397"/>
      <c r="U2" s="398"/>
    </row>
    <row r="3" spans="1:23">
      <c r="A3" s="399"/>
      <c r="B3" s="400"/>
      <c r="C3" s="400"/>
      <c r="D3" s="400"/>
      <c r="E3" s="400"/>
      <c r="F3" s="400"/>
      <c r="G3" s="400"/>
      <c r="H3" s="400"/>
      <c r="I3" s="400"/>
      <c r="J3" s="400"/>
      <c r="K3" s="400"/>
      <c r="L3" s="400"/>
      <c r="M3" s="400"/>
      <c r="N3" s="400"/>
      <c r="O3" s="400"/>
      <c r="P3" s="400"/>
      <c r="Q3" s="400"/>
      <c r="R3" s="400"/>
      <c r="S3" s="400"/>
      <c r="T3" s="400"/>
      <c r="U3" s="401"/>
    </row>
    <row r="4" spans="1:23" ht="49.5" customHeight="1">
      <c r="A4" s="50" t="s">
        <v>0</v>
      </c>
      <c r="B4" s="164" t="s">
        <v>314</v>
      </c>
      <c r="C4" s="51" t="s">
        <v>1</v>
      </c>
      <c r="D4" s="51" t="s">
        <v>309</v>
      </c>
      <c r="E4" s="52" t="s">
        <v>51</v>
      </c>
      <c r="F4" s="53" t="s">
        <v>2</v>
      </c>
      <c r="G4" s="54" t="s">
        <v>52</v>
      </c>
      <c r="H4" s="54" t="s">
        <v>294</v>
      </c>
      <c r="I4" s="54" t="s">
        <v>295</v>
      </c>
      <c r="J4" s="54" t="s">
        <v>362</v>
      </c>
      <c r="K4" s="54" t="s">
        <v>340</v>
      </c>
      <c r="L4" s="54" t="s">
        <v>341</v>
      </c>
      <c r="M4" s="54" t="s">
        <v>342</v>
      </c>
      <c r="N4" s="54" t="s">
        <v>528</v>
      </c>
      <c r="O4" s="54" t="s">
        <v>354</v>
      </c>
      <c r="P4" s="54" t="s">
        <v>440</v>
      </c>
      <c r="Q4" s="54" t="s">
        <v>533</v>
      </c>
      <c r="R4" s="54" t="s">
        <v>441</v>
      </c>
      <c r="S4" s="54" t="s">
        <v>442</v>
      </c>
      <c r="T4" s="54" t="s">
        <v>339</v>
      </c>
      <c r="U4" s="54" t="s">
        <v>3</v>
      </c>
    </row>
    <row r="5" spans="1:23" s="85" customFormat="1" ht="20.25" customHeight="1">
      <c r="A5" s="80" t="s">
        <v>343</v>
      </c>
      <c r="B5" s="81" t="s">
        <v>344</v>
      </c>
      <c r="C5" s="81" t="s">
        <v>345</v>
      </c>
      <c r="D5" s="81" t="s">
        <v>346</v>
      </c>
      <c r="E5" s="82" t="s">
        <v>347</v>
      </c>
      <c r="F5" s="82" t="s">
        <v>348</v>
      </c>
      <c r="G5" s="83" t="s">
        <v>349</v>
      </c>
      <c r="H5" s="82" t="s">
        <v>350</v>
      </c>
      <c r="I5" s="211" t="s">
        <v>351</v>
      </c>
      <c r="J5" s="211">
        <v>10</v>
      </c>
      <c r="K5" s="211">
        <v>11</v>
      </c>
      <c r="L5" s="211">
        <v>12</v>
      </c>
      <c r="M5" s="211" t="s">
        <v>352</v>
      </c>
      <c r="N5" s="211" t="s">
        <v>353</v>
      </c>
      <c r="O5" s="211" t="s">
        <v>357</v>
      </c>
      <c r="P5" s="82" t="s">
        <v>357</v>
      </c>
      <c r="Q5" s="82" t="s">
        <v>350</v>
      </c>
      <c r="R5" s="82" t="s">
        <v>534</v>
      </c>
      <c r="S5" s="82" t="s">
        <v>358</v>
      </c>
      <c r="T5" s="82" t="s">
        <v>358</v>
      </c>
      <c r="U5" s="82" t="s">
        <v>359</v>
      </c>
      <c r="V5" s="225"/>
    </row>
    <row r="6" spans="1:23" ht="128.25" customHeight="1">
      <c r="A6" s="15">
        <v>1</v>
      </c>
      <c r="B6" s="7" t="s">
        <v>315</v>
      </c>
      <c r="C6" s="7" t="s">
        <v>97</v>
      </c>
      <c r="D6" s="116" t="s">
        <v>218</v>
      </c>
      <c r="E6" s="55">
        <v>2726152.28</v>
      </c>
      <c r="F6" s="55">
        <v>2726152.28</v>
      </c>
      <c r="G6" s="55">
        <v>2726152.28</v>
      </c>
      <c r="H6" s="55">
        <v>2235965.98</v>
      </c>
      <c r="I6" s="243">
        <f>G6-H6</f>
        <v>490186.29999999981</v>
      </c>
      <c r="J6" s="243">
        <v>78979.64</v>
      </c>
      <c r="K6" s="243">
        <v>0</v>
      </c>
      <c r="L6" s="243">
        <v>0</v>
      </c>
      <c r="M6" s="243">
        <f>SUM(J6:L6)</f>
        <v>78979.64</v>
      </c>
      <c r="N6" s="243">
        <v>0</v>
      </c>
      <c r="O6" s="244">
        <f>M6+N6</f>
        <v>78979.64</v>
      </c>
      <c r="P6" s="57">
        <v>78979.64</v>
      </c>
      <c r="Q6" s="57">
        <f>H6+P6</f>
        <v>2314945.62</v>
      </c>
      <c r="R6" s="57">
        <f>G6-Q6</f>
        <v>411206.65999999968</v>
      </c>
      <c r="S6" s="57">
        <v>36020.83</v>
      </c>
      <c r="T6" s="57">
        <v>36020.83</v>
      </c>
      <c r="U6" s="382" t="s">
        <v>583</v>
      </c>
      <c r="V6" s="225"/>
      <c r="W6" s="182"/>
    </row>
    <row r="7" spans="1:23" ht="116.25" customHeight="1">
      <c r="A7" s="15">
        <v>2</v>
      </c>
      <c r="B7" s="7" t="s">
        <v>315</v>
      </c>
      <c r="C7" s="7" t="s">
        <v>98</v>
      </c>
      <c r="D7" s="116" t="s">
        <v>219</v>
      </c>
      <c r="E7" s="55">
        <v>4334821.91</v>
      </c>
      <c r="F7" s="55">
        <v>4283208.2200000007</v>
      </c>
      <c r="G7" s="55">
        <v>4334821.91</v>
      </c>
      <c r="H7" s="55">
        <v>4099842.09</v>
      </c>
      <c r="I7" s="243">
        <f t="shared" ref="I7:I8" si="0">G7-H7</f>
        <v>234979.8200000003</v>
      </c>
      <c r="J7" s="243">
        <v>0</v>
      </c>
      <c r="K7" s="243">
        <v>0</v>
      </c>
      <c r="L7" s="243">
        <v>0</v>
      </c>
      <c r="M7" s="243">
        <f t="shared" ref="M7:M8" si="1">SUM(J7:L7)</f>
        <v>0</v>
      </c>
      <c r="N7" s="243">
        <v>0</v>
      </c>
      <c r="O7" s="244">
        <f t="shared" ref="O7:O8" si="2">M7+N7</f>
        <v>0</v>
      </c>
      <c r="P7" s="57">
        <v>0</v>
      </c>
      <c r="Q7" s="57">
        <f t="shared" ref="Q7:Q8" si="3">H7+P7</f>
        <v>4099842.09</v>
      </c>
      <c r="R7" s="57">
        <f t="shared" ref="R7:R8" si="4">G7-Q7</f>
        <v>234979.8200000003</v>
      </c>
      <c r="S7" s="57">
        <v>0</v>
      </c>
      <c r="T7" s="57">
        <v>0</v>
      </c>
      <c r="U7" s="382" t="s">
        <v>479</v>
      </c>
    </row>
    <row r="8" spans="1:23" ht="91.5" customHeight="1">
      <c r="A8" s="15">
        <v>3</v>
      </c>
      <c r="B8" s="7" t="s">
        <v>316</v>
      </c>
      <c r="C8" s="7" t="s">
        <v>99</v>
      </c>
      <c r="D8" s="116" t="s">
        <v>219</v>
      </c>
      <c r="E8" s="55">
        <v>3038985.35</v>
      </c>
      <c r="F8" s="55">
        <f>2678005.86+12903.84+10426.28</f>
        <v>2701335.9799999995</v>
      </c>
      <c r="G8" s="55">
        <v>3038985.35</v>
      </c>
      <c r="H8" s="55">
        <v>1983829.62</v>
      </c>
      <c r="I8" s="243">
        <f t="shared" si="0"/>
        <v>1055155.73</v>
      </c>
      <c r="J8" s="243">
        <v>113220.07</v>
      </c>
      <c r="K8" s="243">
        <v>37950.31</v>
      </c>
      <c r="L8" s="243">
        <v>0</v>
      </c>
      <c r="M8" s="243">
        <f t="shared" si="1"/>
        <v>151170.38</v>
      </c>
      <c r="N8" s="243">
        <v>5790.79</v>
      </c>
      <c r="O8" s="244">
        <f t="shared" si="2"/>
        <v>156961.17000000001</v>
      </c>
      <c r="P8" s="57">
        <v>177701.39</v>
      </c>
      <c r="Q8" s="57">
        <f t="shared" si="3"/>
        <v>2161531.0100000002</v>
      </c>
      <c r="R8" s="57">
        <f t="shared" si="4"/>
        <v>877454.33999999985</v>
      </c>
      <c r="S8" s="57">
        <v>455347.36</v>
      </c>
      <c r="T8" s="57">
        <v>455347.36</v>
      </c>
      <c r="U8" s="382" t="s">
        <v>504</v>
      </c>
      <c r="V8" s="225"/>
      <c r="W8" s="251"/>
    </row>
    <row r="9" spans="1:23" ht="15.75" thickBot="1">
      <c r="A9" s="402" t="s">
        <v>172</v>
      </c>
      <c r="B9" s="403"/>
      <c r="C9" s="403"/>
      <c r="D9" s="154"/>
      <c r="E9" s="58">
        <f t="shared" ref="E9:T9" si="5">SUM(E6:E8)</f>
        <v>10099959.539999999</v>
      </c>
      <c r="F9" s="58">
        <f t="shared" si="5"/>
        <v>9710696.4800000004</v>
      </c>
      <c r="G9" s="58">
        <f t="shared" si="5"/>
        <v>10099959.539999999</v>
      </c>
      <c r="H9" s="58">
        <f t="shared" si="5"/>
        <v>8319637.6900000004</v>
      </c>
      <c r="I9" s="245">
        <f t="shared" si="5"/>
        <v>1780321.85</v>
      </c>
      <c r="J9" s="245">
        <f t="shared" si="5"/>
        <v>192199.71000000002</v>
      </c>
      <c r="K9" s="245">
        <f t="shared" si="5"/>
        <v>37950.31</v>
      </c>
      <c r="L9" s="245">
        <f t="shared" si="5"/>
        <v>0</v>
      </c>
      <c r="M9" s="245">
        <f t="shared" si="5"/>
        <v>230150.02000000002</v>
      </c>
      <c r="N9" s="245">
        <f t="shared" si="5"/>
        <v>5790.79</v>
      </c>
      <c r="O9" s="245">
        <f t="shared" si="5"/>
        <v>235940.81</v>
      </c>
      <c r="P9" s="247">
        <f t="shared" si="5"/>
        <v>256681.03000000003</v>
      </c>
      <c r="Q9" s="58">
        <f t="shared" si="5"/>
        <v>8576318.7200000007</v>
      </c>
      <c r="R9" s="58">
        <f t="shared" si="5"/>
        <v>1523640.8199999998</v>
      </c>
      <c r="S9" s="58">
        <f t="shared" si="5"/>
        <v>491368.19</v>
      </c>
      <c r="T9" s="58">
        <f t="shared" si="5"/>
        <v>491368.19</v>
      </c>
      <c r="U9" s="47"/>
    </row>
    <row r="10" spans="1:23" ht="15.75" thickTop="1"/>
  </sheetData>
  <autoFilter ref="A4:U4">
    <filterColumn colId="15"/>
    <filterColumn colId="18"/>
  </autoFilter>
  <mergeCells count="2">
    <mergeCell ref="A2:U3"/>
    <mergeCell ref="A9:C9"/>
  </mergeCells>
  <printOptions horizontalCentered="1"/>
  <pageMargins left="0.70866141732283472" right="0.70866141732283472" top="0.94488188976377963" bottom="0.74803149606299213" header="0.31496062992125984" footer="0.31496062992125984"/>
  <pageSetup paperSize="9" scale="76" orientation="landscape" horizontalDpi="4294967295" verticalDpi="4294967295" r:id="rId1"/>
  <headerFooter>
    <oddHeader>&amp;LΠΕΡΙΦΕΡΕΙΑ ΝΟΤΙΟΥ ΑΙΓΑΙΟΥ
ΓΕΝΙΚΗ Δ/ΝΣΗ ΑΠΠΥ
Δ/ΝΣΗ ΑΝΑΠΤΥΞΙΑΚΟΥ ΠΡΟΓΡΑΜΜΑΤΙΣΜΟΥ (ΔΙΑΠ)</oddHeader>
  </headerFooter>
</worksheet>
</file>

<file path=xl/worksheets/sheet5.xml><?xml version="1.0" encoding="utf-8"?>
<worksheet xmlns="http://schemas.openxmlformats.org/spreadsheetml/2006/main" xmlns:r="http://schemas.openxmlformats.org/officeDocument/2006/relationships">
  <dimension ref="A1:X2409"/>
  <sheetViews>
    <sheetView zoomScaleNormal="100" workbookViewId="0">
      <pane ySplit="4" topLeftCell="A54" activePane="bottomLeft" state="frozen"/>
      <selection pane="bottomLeft" activeCell="T57" sqref="T57"/>
    </sheetView>
  </sheetViews>
  <sheetFormatPr defaultRowHeight="15"/>
  <cols>
    <col min="1" max="1" width="6.28515625" style="14" customWidth="1"/>
    <col min="2" max="2" width="6.140625" style="14" customWidth="1"/>
    <col min="3" max="3" width="23.7109375" customWidth="1"/>
    <col min="4" max="4" width="17.140625" style="13" customWidth="1"/>
    <col min="5" max="5" width="15" style="13" customWidth="1"/>
    <col min="6" max="6" width="17" customWidth="1"/>
    <col min="7" max="7" width="19.140625" style="137" customWidth="1"/>
    <col min="8" max="8" width="19.28515625" hidden="1" customWidth="1"/>
    <col min="9" max="9" width="17.85546875" style="246" hidden="1" customWidth="1"/>
    <col min="10" max="10" width="20.85546875" style="246" hidden="1" customWidth="1"/>
    <col min="11" max="11" width="20.28515625" style="246" hidden="1" customWidth="1"/>
    <col min="12" max="12" width="19.5703125" style="246" hidden="1" customWidth="1"/>
    <col min="13" max="13" width="20.85546875" style="246" hidden="1" customWidth="1"/>
    <col min="14" max="14" width="19.28515625" style="246" hidden="1" customWidth="1"/>
    <col min="15" max="15" width="19.140625" style="246" hidden="1" customWidth="1"/>
    <col min="16" max="16" width="19.140625" style="17" hidden="1" customWidth="1"/>
    <col min="17" max="17" width="16.140625" style="146" customWidth="1"/>
    <col min="18" max="18" width="14.28515625" style="17" customWidth="1"/>
    <col min="19" max="19" width="14.140625" style="17" hidden="1" customWidth="1"/>
    <col min="20" max="20" width="14.7109375" style="17" customWidth="1"/>
    <col min="21" max="21" width="24.7109375" style="137" customWidth="1"/>
  </cols>
  <sheetData>
    <row r="1" spans="1:22">
      <c r="G1" s="17"/>
      <c r="U1" s="17"/>
    </row>
    <row r="2" spans="1:22">
      <c r="A2" s="404" t="s">
        <v>410</v>
      </c>
      <c r="B2" s="404"/>
      <c r="C2" s="404"/>
      <c r="D2" s="404"/>
      <c r="E2" s="404"/>
      <c r="F2" s="404"/>
      <c r="G2" s="404"/>
      <c r="H2" s="404"/>
      <c r="I2" s="404"/>
      <c r="J2" s="404"/>
      <c r="K2" s="404"/>
      <c r="L2" s="404"/>
      <c r="M2" s="404"/>
      <c r="N2" s="404"/>
      <c r="O2" s="404"/>
      <c r="P2" s="404"/>
      <c r="Q2" s="404"/>
      <c r="R2" s="404"/>
      <c r="S2" s="404"/>
      <c r="T2" s="404"/>
      <c r="U2" s="404"/>
    </row>
    <row r="3" spans="1:22" ht="21" customHeight="1">
      <c r="A3" s="404"/>
      <c r="B3" s="404"/>
      <c r="C3" s="404"/>
      <c r="D3" s="404"/>
      <c r="E3" s="404"/>
      <c r="F3" s="404"/>
      <c r="G3" s="404"/>
      <c r="H3" s="404"/>
      <c r="I3" s="404"/>
      <c r="J3" s="404"/>
      <c r="K3" s="404"/>
      <c r="L3" s="404"/>
      <c r="M3" s="404"/>
      <c r="N3" s="404"/>
      <c r="O3" s="404"/>
      <c r="P3" s="404"/>
      <c r="Q3" s="404"/>
      <c r="R3" s="404"/>
      <c r="S3" s="404"/>
      <c r="T3" s="404"/>
      <c r="U3" s="404"/>
    </row>
    <row r="4" spans="1:22" s="32" customFormat="1" ht="75">
      <c r="A4" s="195" t="s">
        <v>0</v>
      </c>
      <c r="B4" s="196" t="s">
        <v>314</v>
      </c>
      <c r="C4" s="197" t="s">
        <v>1</v>
      </c>
      <c r="D4" s="197" t="s">
        <v>136</v>
      </c>
      <c r="E4" s="197" t="s">
        <v>309</v>
      </c>
      <c r="F4" s="198" t="s">
        <v>137</v>
      </c>
      <c r="G4" s="198" t="s">
        <v>138</v>
      </c>
      <c r="H4" s="199" t="s">
        <v>294</v>
      </c>
      <c r="I4" s="199" t="s">
        <v>295</v>
      </c>
      <c r="J4" s="199" t="s">
        <v>362</v>
      </c>
      <c r="K4" s="199" t="s">
        <v>340</v>
      </c>
      <c r="L4" s="199" t="s">
        <v>341</v>
      </c>
      <c r="M4" s="199" t="s">
        <v>342</v>
      </c>
      <c r="N4" s="199" t="s">
        <v>529</v>
      </c>
      <c r="O4" s="199" t="s">
        <v>354</v>
      </c>
      <c r="P4" s="199" t="s">
        <v>440</v>
      </c>
      <c r="Q4" s="199" t="s">
        <v>533</v>
      </c>
      <c r="R4" s="199" t="s">
        <v>441</v>
      </c>
      <c r="S4" s="199" t="s">
        <v>442</v>
      </c>
      <c r="T4" s="199" t="s">
        <v>339</v>
      </c>
      <c r="U4" s="199" t="s">
        <v>3</v>
      </c>
    </row>
    <row r="5" spans="1:22" s="200" customFormat="1" ht="20.25" customHeight="1">
      <c r="A5" s="80" t="s">
        <v>343</v>
      </c>
      <c r="B5" s="81" t="s">
        <v>344</v>
      </c>
      <c r="C5" s="81" t="s">
        <v>345</v>
      </c>
      <c r="D5" s="81" t="s">
        <v>346</v>
      </c>
      <c r="E5" s="82" t="s">
        <v>347</v>
      </c>
      <c r="F5" s="82" t="s">
        <v>348</v>
      </c>
      <c r="G5" s="83" t="s">
        <v>349</v>
      </c>
      <c r="H5" s="82" t="s">
        <v>350</v>
      </c>
      <c r="I5" s="211" t="s">
        <v>355</v>
      </c>
      <c r="J5" s="211">
        <v>10</v>
      </c>
      <c r="K5" s="211">
        <v>11</v>
      </c>
      <c r="L5" s="211">
        <v>12</v>
      </c>
      <c r="M5" s="211" t="s">
        <v>352</v>
      </c>
      <c r="N5" s="211" t="s">
        <v>353</v>
      </c>
      <c r="O5" s="211" t="s">
        <v>357</v>
      </c>
      <c r="P5" s="82" t="s">
        <v>357</v>
      </c>
      <c r="Q5" s="82" t="s">
        <v>350</v>
      </c>
      <c r="R5" s="82" t="s">
        <v>534</v>
      </c>
      <c r="S5" s="82" t="s">
        <v>358</v>
      </c>
      <c r="T5" s="82" t="s">
        <v>358</v>
      </c>
      <c r="U5" s="82" t="s">
        <v>359</v>
      </c>
    </row>
    <row r="6" spans="1:22" s="71" customFormat="1" ht="60">
      <c r="A6" s="132">
        <v>1</v>
      </c>
      <c r="B6" s="170" t="s">
        <v>149</v>
      </c>
      <c r="C6" s="34" t="s">
        <v>100</v>
      </c>
      <c r="D6" s="35" t="s">
        <v>118</v>
      </c>
      <c r="E6" s="35" t="s">
        <v>220</v>
      </c>
      <c r="F6" s="157">
        <v>674982</v>
      </c>
      <c r="G6" s="157">
        <v>674982</v>
      </c>
      <c r="H6" s="157">
        <v>594069.62</v>
      </c>
      <c r="I6" s="157">
        <f>F6-H6</f>
        <v>80912.38</v>
      </c>
      <c r="J6" s="294">
        <v>0</v>
      </c>
      <c r="K6" s="294">
        <v>0</v>
      </c>
      <c r="L6" s="294">
        <v>0</v>
      </c>
      <c r="M6" s="294">
        <f>SUM(J6:L6)</f>
        <v>0</v>
      </c>
      <c r="N6" s="294">
        <v>0</v>
      </c>
      <c r="O6" s="37">
        <f>M6+N6</f>
        <v>0</v>
      </c>
      <c r="P6" s="37">
        <v>0</v>
      </c>
      <c r="Q6" s="37">
        <f>H6+P6</f>
        <v>594069.62</v>
      </c>
      <c r="R6" s="36">
        <f>F6-Q6</f>
        <v>80912.38</v>
      </c>
      <c r="S6" s="36">
        <v>40000</v>
      </c>
      <c r="T6" s="36">
        <v>40000</v>
      </c>
      <c r="U6" s="34" t="s">
        <v>267</v>
      </c>
    </row>
    <row r="7" spans="1:22" s="71" customFormat="1" ht="105">
      <c r="A7" s="132">
        <v>2</v>
      </c>
      <c r="B7" s="170" t="s">
        <v>149</v>
      </c>
      <c r="C7" s="34" t="s">
        <v>169</v>
      </c>
      <c r="D7" s="35" t="s">
        <v>170</v>
      </c>
      <c r="E7" s="166" t="s">
        <v>220</v>
      </c>
      <c r="F7" s="158">
        <v>968452</v>
      </c>
      <c r="G7" s="157">
        <v>146064.71</v>
      </c>
      <c r="H7" s="157">
        <v>110517.1</v>
      </c>
      <c r="I7" s="157">
        <f t="shared" ref="I7:I31" si="0">F7-H7</f>
        <v>857934.9</v>
      </c>
      <c r="J7" s="294">
        <v>0</v>
      </c>
      <c r="K7" s="294">
        <v>0</v>
      </c>
      <c r="L7" s="294">
        <v>0</v>
      </c>
      <c r="M7" s="294">
        <f t="shared" ref="M7:M31" si="1">SUM(J7:L7)</f>
        <v>0</v>
      </c>
      <c r="N7" s="294">
        <v>0</v>
      </c>
      <c r="O7" s="37">
        <f t="shared" ref="O7:O53" si="2">M7+N7</f>
        <v>0</v>
      </c>
      <c r="P7" s="37">
        <v>0</v>
      </c>
      <c r="Q7" s="37">
        <f t="shared" ref="Q7:Q53" si="3">H7+P7</f>
        <v>110517.1</v>
      </c>
      <c r="R7" s="36">
        <f t="shared" ref="R7:R53" si="4">F7-Q7</f>
        <v>857934.9</v>
      </c>
      <c r="S7" s="36">
        <v>0</v>
      </c>
      <c r="T7" s="36">
        <v>0</v>
      </c>
      <c r="U7" s="34" t="s">
        <v>267</v>
      </c>
    </row>
    <row r="8" spans="1:22" s="71" customFormat="1" ht="75">
      <c r="A8" s="132">
        <v>3</v>
      </c>
      <c r="B8" s="170" t="s">
        <v>318</v>
      </c>
      <c r="C8" s="34" t="s">
        <v>180</v>
      </c>
      <c r="D8" s="35" t="s">
        <v>271</v>
      </c>
      <c r="E8" s="166" t="s">
        <v>282</v>
      </c>
      <c r="F8" s="158">
        <v>0</v>
      </c>
      <c r="G8" s="157">
        <v>0</v>
      </c>
      <c r="H8" s="157">
        <v>0</v>
      </c>
      <c r="I8" s="157">
        <f t="shared" si="0"/>
        <v>0</v>
      </c>
      <c r="J8" s="294">
        <v>0</v>
      </c>
      <c r="K8" s="294">
        <v>0</v>
      </c>
      <c r="L8" s="294">
        <v>0</v>
      </c>
      <c r="M8" s="294">
        <f t="shared" si="1"/>
        <v>0</v>
      </c>
      <c r="N8" s="294">
        <v>0</v>
      </c>
      <c r="O8" s="37">
        <f t="shared" si="2"/>
        <v>0</v>
      </c>
      <c r="P8" s="37">
        <v>0</v>
      </c>
      <c r="Q8" s="37">
        <f t="shared" si="3"/>
        <v>0</v>
      </c>
      <c r="R8" s="36">
        <f t="shared" si="4"/>
        <v>0</v>
      </c>
      <c r="S8" s="36">
        <v>0</v>
      </c>
      <c r="T8" s="36">
        <v>0</v>
      </c>
      <c r="U8" s="34" t="s">
        <v>522</v>
      </c>
    </row>
    <row r="9" spans="1:22" s="71" customFormat="1" ht="60">
      <c r="A9" s="132">
        <v>4</v>
      </c>
      <c r="B9" s="170" t="s">
        <v>318</v>
      </c>
      <c r="C9" s="41" t="s">
        <v>101</v>
      </c>
      <c r="D9" s="38" t="s">
        <v>119</v>
      </c>
      <c r="E9" s="167" t="s">
        <v>282</v>
      </c>
      <c r="F9" s="39">
        <v>0</v>
      </c>
      <c r="G9" s="157">
        <v>0</v>
      </c>
      <c r="H9" s="36">
        <v>0</v>
      </c>
      <c r="I9" s="157">
        <f t="shared" si="0"/>
        <v>0</v>
      </c>
      <c r="J9" s="294">
        <v>0</v>
      </c>
      <c r="K9" s="294">
        <v>0</v>
      </c>
      <c r="L9" s="294">
        <v>0</v>
      </c>
      <c r="M9" s="294">
        <f t="shared" si="1"/>
        <v>0</v>
      </c>
      <c r="N9" s="294">
        <v>0</v>
      </c>
      <c r="O9" s="37">
        <f t="shared" si="2"/>
        <v>0</v>
      </c>
      <c r="P9" s="37">
        <v>0</v>
      </c>
      <c r="Q9" s="37">
        <f t="shared" si="3"/>
        <v>0</v>
      </c>
      <c r="R9" s="36">
        <f t="shared" si="4"/>
        <v>0</v>
      </c>
      <c r="S9" s="36">
        <v>0</v>
      </c>
      <c r="T9" s="36">
        <v>0</v>
      </c>
      <c r="U9" s="34" t="s">
        <v>522</v>
      </c>
    </row>
    <row r="10" spans="1:22" s="71" customFormat="1" ht="45">
      <c r="A10" s="132">
        <v>5</v>
      </c>
      <c r="B10" s="170" t="s">
        <v>317</v>
      </c>
      <c r="C10" s="41" t="s">
        <v>258</v>
      </c>
      <c r="D10" s="38" t="s">
        <v>259</v>
      </c>
      <c r="E10" s="167" t="s">
        <v>218</v>
      </c>
      <c r="F10" s="39">
        <v>48355.97</v>
      </c>
      <c r="G10" s="36">
        <v>48355.97</v>
      </c>
      <c r="H10" s="36">
        <v>0</v>
      </c>
      <c r="I10" s="157">
        <f t="shared" si="0"/>
        <v>48355.97</v>
      </c>
      <c r="J10" s="37">
        <v>0</v>
      </c>
      <c r="K10" s="37">
        <v>0</v>
      </c>
      <c r="L10" s="37">
        <v>0</v>
      </c>
      <c r="M10" s="294">
        <f t="shared" si="1"/>
        <v>0</v>
      </c>
      <c r="N10" s="294">
        <v>0</v>
      </c>
      <c r="O10" s="37">
        <f t="shared" si="2"/>
        <v>0</v>
      </c>
      <c r="P10" s="37">
        <v>0</v>
      </c>
      <c r="Q10" s="37">
        <f t="shared" si="3"/>
        <v>0</v>
      </c>
      <c r="R10" s="36">
        <f t="shared" si="4"/>
        <v>48355.97</v>
      </c>
      <c r="S10" s="176">
        <v>48000</v>
      </c>
      <c r="T10" s="176">
        <v>48000</v>
      </c>
      <c r="U10" s="34" t="s">
        <v>521</v>
      </c>
    </row>
    <row r="11" spans="1:22" s="71" customFormat="1" ht="60">
      <c r="A11" s="132">
        <v>6</v>
      </c>
      <c r="B11" s="170" t="s">
        <v>317</v>
      </c>
      <c r="C11" s="41" t="s">
        <v>249</v>
      </c>
      <c r="D11" s="38" t="s">
        <v>260</v>
      </c>
      <c r="E11" s="167" t="s">
        <v>217</v>
      </c>
      <c r="F11" s="39">
        <v>69668.36</v>
      </c>
      <c r="G11" s="36">
        <v>69668.36</v>
      </c>
      <c r="H11" s="36">
        <v>0</v>
      </c>
      <c r="I11" s="157">
        <f t="shared" si="0"/>
        <v>69668.36</v>
      </c>
      <c r="J11" s="37">
        <v>0</v>
      </c>
      <c r="K11" s="37">
        <v>0</v>
      </c>
      <c r="L11" s="37">
        <v>0</v>
      </c>
      <c r="M11" s="294">
        <f t="shared" si="1"/>
        <v>0</v>
      </c>
      <c r="N11" s="294">
        <v>6306.39</v>
      </c>
      <c r="O11" s="37">
        <f t="shared" si="2"/>
        <v>6306.39</v>
      </c>
      <c r="P11" s="37">
        <v>5079.3100000000004</v>
      </c>
      <c r="Q11" s="37">
        <f t="shared" si="3"/>
        <v>5079.3100000000004</v>
      </c>
      <c r="R11" s="36">
        <f t="shared" si="4"/>
        <v>64589.05</v>
      </c>
      <c r="S11" s="176">
        <v>64589.05</v>
      </c>
      <c r="T11" s="176">
        <v>64589.05</v>
      </c>
      <c r="U11" s="34" t="s">
        <v>505</v>
      </c>
      <c r="V11" s="248"/>
    </row>
    <row r="12" spans="1:22" s="71" customFormat="1" ht="60">
      <c r="A12" s="132">
        <v>7</v>
      </c>
      <c r="B12" s="170" t="s">
        <v>317</v>
      </c>
      <c r="C12" s="41" t="s">
        <v>261</v>
      </c>
      <c r="D12" s="38" t="s">
        <v>262</v>
      </c>
      <c r="E12" s="167" t="s">
        <v>229</v>
      </c>
      <c r="F12" s="39">
        <v>300000</v>
      </c>
      <c r="G12" s="36">
        <v>300000</v>
      </c>
      <c r="H12" s="36">
        <v>0</v>
      </c>
      <c r="I12" s="157">
        <f t="shared" si="0"/>
        <v>300000</v>
      </c>
      <c r="J12" s="37">
        <v>0</v>
      </c>
      <c r="K12" s="37">
        <v>0</v>
      </c>
      <c r="L12" s="37">
        <v>0</v>
      </c>
      <c r="M12" s="294">
        <f t="shared" si="1"/>
        <v>0</v>
      </c>
      <c r="N12" s="294">
        <v>0</v>
      </c>
      <c r="O12" s="37">
        <f t="shared" si="2"/>
        <v>0</v>
      </c>
      <c r="P12" s="37">
        <v>0</v>
      </c>
      <c r="Q12" s="37">
        <f t="shared" si="3"/>
        <v>0</v>
      </c>
      <c r="R12" s="36">
        <f t="shared" si="4"/>
        <v>300000</v>
      </c>
      <c r="S12" s="36">
        <v>0</v>
      </c>
      <c r="T12" s="36">
        <v>0</v>
      </c>
      <c r="U12" s="34" t="s">
        <v>269</v>
      </c>
    </row>
    <row r="13" spans="1:22" s="71" customFormat="1" ht="84" customHeight="1">
      <c r="A13" s="132">
        <v>8</v>
      </c>
      <c r="B13" s="170" t="s">
        <v>316</v>
      </c>
      <c r="C13" s="41" t="s">
        <v>102</v>
      </c>
      <c r="D13" s="38" t="s">
        <v>120</v>
      </c>
      <c r="E13" s="38" t="s">
        <v>231</v>
      </c>
      <c r="F13" s="36">
        <v>6920385.6699999999</v>
      </c>
      <c r="G13" s="36">
        <v>6920385.6699999999</v>
      </c>
      <c r="H13" s="36">
        <v>6920385.6699999999</v>
      </c>
      <c r="I13" s="157">
        <f t="shared" si="0"/>
        <v>0</v>
      </c>
      <c r="J13" s="37">
        <v>0</v>
      </c>
      <c r="K13" s="37">
        <v>0</v>
      </c>
      <c r="L13" s="37">
        <v>0</v>
      </c>
      <c r="M13" s="294">
        <f t="shared" si="1"/>
        <v>0</v>
      </c>
      <c r="N13" s="294">
        <v>0</v>
      </c>
      <c r="O13" s="37">
        <f t="shared" si="2"/>
        <v>0</v>
      </c>
      <c r="P13" s="37">
        <v>0</v>
      </c>
      <c r="Q13" s="37">
        <f t="shared" si="3"/>
        <v>6920385.6699999999</v>
      </c>
      <c r="R13" s="36">
        <f t="shared" si="4"/>
        <v>0</v>
      </c>
      <c r="S13" s="36">
        <v>0</v>
      </c>
      <c r="T13" s="36">
        <v>0</v>
      </c>
      <c r="U13" s="34" t="s">
        <v>308</v>
      </c>
    </row>
    <row r="14" spans="1:22" s="71" customFormat="1" ht="255">
      <c r="A14" s="132">
        <v>9</v>
      </c>
      <c r="B14" s="170" t="s">
        <v>316</v>
      </c>
      <c r="C14" s="41" t="s">
        <v>103</v>
      </c>
      <c r="D14" s="38" t="s">
        <v>121</v>
      </c>
      <c r="E14" s="167" t="s">
        <v>280</v>
      </c>
      <c r="F14" s="37">
        <v>631247.56999999995</v>
      </c>
      <c r="G14" s="37">
        <v>631247.56999999995</v>
      </c>
      <c r="H14" s="36">
        <v>631247.56999999995</v>
      </c>
      <c r="I14" s="157">
        <f t="shared" si="0"/>
        <v>0</v>
      </c>
      <c r="J14" s="37">
        <v>0</v>
      </c>
      <c r="K14" s="37">
        <v>0</v>
      </c>
      <c r="L14" s="37">
        <v>0</v>
      </c>
      <c r="M14" s="294">
        <f t="shared" si="1"/>
        <v>0</v>
      </c>
      <c r="N14" s="294">
        <v>180</v>
      </c>
      <c r="O14" s="37">
        <f t="shared" si="2"/>
        <v>180</v>
      </c>
      <c r="P14" s="37">
        <v>0</v>
      </c>
      <c r="Q14" s="37">
        <f t="shared" si="3"/>
        <v>631247.56999999995</v>
      </c>
      <c r="R14" s="36">
        <f t="shared" si="4"/>
        <v>0</v>
      </c>
      <c r="S14" s="36">
        <v>0</v>
      </c>
      <c r="T14" s="36">
        <v>0</v>
      </c>
      <c r="U14" s="34" t="s">
        <v>584</v>
      </c>
    </row>
    <row r="15" spans="1:22" s="71" customFormat="1" ht="195">
      <c r="A15" s="132">
        <v>10</v>
      </c>
      <c r="B15" s="170" t="s">
        <v>316</v>
      </c>
      <c r="C15" s="41" t="s">
        <v>104</v>
      </c>
      <c r="D15" s="38" t="s">
        <v>122</v>
      </c>
      <c r="E15" s="167" t="s">
        <v>283</v>
      </c>
      <c r="F15" s="39">
        <v>220400</v>
      </c>
      <c r="G15" s="36">
        <v>220400</v>
      </c>
      <c r="H15" s="36">
        <v>220400</v>
      </c>
      <c r="I15" s="157">
        <f t="shared" si="0"/>
        <v>0</v>
      </c>
      <c r="J15" s="37">
        <v>0</v>
      </c>
      <c r="K15" s="37">
        <v>0</v>
      </c>
      <c r="L15" s="37">
        <v>0</v>
      </c>
      <c r="M15" s="294">
        <f t="shared" si="1"/>
        <v>0</v>
      </c>
      <c r="N15" s="294">
        <v>0</v>
      </c>
      <c r="O15" s="37">
        <f t="shared" si="2"/>
        <v>0</v>
      </c>
      <c r="P15" s="37">
        <v>0</v>
      </c>
      <c r="Q15" s="37">
        <f t="shared" si="3"/>
        <v>220400</v>
      </c>
      <c r="R15" s="36">
        <f t="shared" si="4"/>
        <v>0</v>
      </c>
      <c r="S15" s="36">
        <v>0</v>
      </c>
      <c r="T15" s="36">
        <v>0</v>
      </c>
      <c r="U15" s="34" t="s">
        <v>270</v>
      </c>
    </row>
    <row r="16" spans="1:22" s="71" customFormat="1" ht="60">
      <c r="A16" s="132">
        <v>11</v>
      </c>
      <c r="B16" s="170" t="s">
        <v>316</v>
      </c>
      <c r="C16" s="40" t="s">
        <v>105</v>
      </c>
      <c r="D16" s="38" t="s">
        <v>123</v>
      </c>
      <c r="E16" s="167" t="s">
        <v>226</v>
      </c>
      <c r="F16" s="36">
        <v>2182699.52</v>
      </c>
      <c r="G16" s="37">
        <v>2182699.52</v>
      </c>
      <c r="H16" s="36">
        <v>1824692.63</v>
      </c>
      <c r="I16" s="157">
        <f t="shared" si="0"/>
        <v>358006.89000000013</v>
      </c>
      <c r="J16" s="37">
        <v>108224.15</v>
      </c>
      <c r="K16" s="37">
        <v>0</v>
      </c>
      <c r="L16" s="37">
        <v>0</v>
      </c>
      <c r="M16" s="294">
        <f t="shared" si="1"/>
        <v>108224.15</v>
      </c>
      <c r="N16" s="294">
        <f>375000-209289.17-J16</f>
        <v>57486.679999999993</v>
      </c>
      <c r="O16" s="37">
        <f t="shared" si="2"/>
        <v>165710.82999999999</v>
      </c>
      <c r="P16" s="37">
        <f>3722.25+108224.15+195528.74+7428.2+5678.17+654.06+35673.17+1098.15</f>
        <v>358006.89</v>
      </c>
      <c r="Q16" s="37">
        <f t="shared" si="3"/>
        <v>2182699.52</v>
      </c>
      <c r="R16" s="36">
        <f t="shared" si="4"/>
        <v>0</v>
      </c>
      <c r="S16" s="36">
        <v>0</v>
      </c>
      <c r="T16" s="36">
        <v>0</v>
      </c>
      <c r="U16" s="34" t="s">
        <v>585</v>
      </c>
    </row>
    <row r="17" spans="1:24" s="71" customFormat="1" ht="390">
      <c r="A17" s="132">
        <v>12</v>
      </c>
      <c r="B17" s="170" t="s">
        <v>316</v>
      </c>
      <c r="C17" s="41" t="s">
        <v>106</v>
      </c>
      <c r="D17" s="38" t="s">
        <v>124</v>
      </c>
      <c r="E17" s="167" t="s">
        <v>282</v>
      </c>
      <c r="F17" s="39">
        <v>660327.27</v>
      </c>
      <c r="G17" s="36">
        <f>122089.42+77500.64+91551.84+21929.8+32238.95+25473.6+9133.84+157892.24+71753.02+14268</f>
        <v>623831.35000000009</v>
      </c>
      <c r="H17" s="36">
        <v>367075.62</v>
      </c>
      <c r="I17" s="157">
        <f t="shared" si="0"/>
        <v>293251.65000000002</v>
      </c>
      <c r="J17" s="37">
        <v>78961.3</v>
      </c>
      <c r="K17" s="37">
        <v>0</v>
      </c>
      <c r="L17" s="37">
        <v>0</v>
      </c>
      <c r="M17" s="294">
        <f t="shared" si="1"/>
        <v>78961.3</v>
      </c>
      <c r="N17" s="294">
        <f>490000-J17-78930.94</f>
        <v>332107.76</v>
      </c>
      <c r="O17" s="37">
        <f t="shared" si="2"/>
        <v>411069.06</v>
      </c>
      <c r="P17" s="37">
        <f>78961.3+78730.93+69224.36</f>
        <v>226916.58999999997</v>
      </c>
      <c r="Q17" s="37">
        <v>594192.22</v>
      </c>
      <c r="R17" s="36">
        <f t="shared" si="4"/>
        <v>66135.050000000047</v>
      </c>
      <c r="S17" s="36">
        <v>35000</v>
      </c>
      <c r="T17" s="36">
        <v>35000</v>
      </c>
      <c r="U17" s="34" t="s">
        <v>480</v>
      </c>
    </row>
    <row r="18" spans="1:24" s="71" customFormat="1" ht="105">
      <c r="A18" s="132">
        <v>13</v>
      </c>
      <c r="B18" s="170" t="s">
        <v>316</v>
      </c>
      <c r="C18" s="40" t="s">
        <v>107</v>
      </c>
      <c r="D18" s="38" t="s">
        <v>125</v>
      </c>
      <c r="E18" s="167" t="s">
        <v>220</v>
      </c>
      <c r="F18" s="39">
        <v>378044.98</v>
      </c>
      <c r="G18" s="36">
        <v>378044.98</v>
      </c>
      <c r="H18" s="36">
        <v>378044.98</v>
      </c>
      <c r="I18" s="157">
        <f t="shared" si="0"/>
        <v>0</v>
      </c>
      <c r="J18" s="37">
        <v>0</v>
      </c>
      <c r="K18" s="37">
        <v>0</v>
      </c>
      <c r="L18" s="37">
        <v>0</v>
      </c>
      <c r="M18" s="294">
        <f t="shared" si="1"/>
        <v>0</v>
      </c>
      <c r="N18" s="294">
        <v>0</v>
      </c>
      <c r="O18" s="37">
        <f t="shared" si="2"/>
        <v>0</v>
      </c>
      <c r="P18" s="37">
        <v>0</v>
      </c>
      <c r="Q18" s="37">
        <f t="shared" si="3"/>
        <v>378044.98</v>
      </c>
      <c r="R18" s="36">
        <f t="shared" si="4"/>
        <v>0</v>
      </c>
      <c r="S18" s="36">
        <v>0</v>
      </c>
      <c r="T18" s="36">
        <v>0</v>
      </c>
      <c r="U18" s="34" t="s">
        <v>483</v>
      </c>
    </row>
    <row r="19" spans="1:24" s="71" customFormat="1" ht="96.75" customHeight="1">
      <c r="A19" s="132">
        <v>14</v>
      </c>
      <c r="B19" s="170" t="s">
        <v>316</v>
      </c>
      <c r="C19" s="41" t="s">
        <v>108</v>
      </c>
      <c r="D19" s="38" t="s">
        <v>126</v>
      </c>
      <c r="E19" s="167" t="s">
        <v>282</v>
      </c>
      <c r="F19" s="39">
        <v>4000000</v>
      </c>
      <c r="G19" s="36">
        <v>2464834.23</v>
      </c>
      <c r="H19" s="36">
        <v>2430480.86</v>
      </c>
      <c r="I19" s="157">
        <f t="shared" si="0"/>
        <v>1569519.1400000001</v>
      </c>
      <c r="J19" s="37">
        <v>0</v>
      </c>
      <c r="K19" s="37">
        <v>0</v>
      </c>
      <c r="L19" s="37">
        <v>0</v>
      </c>
      <c r="M19" s="294">
        <f t="shared" si="1"/>
        <v>0</v>
      </c>
      <c r="N19" s="294">
        <v>109519.14</v>
      </c>
      <c r="O19" s="37">
        <f t="shared" si="2"/>
        <v>109519.14</v>
      </c>
      <c r="P19" s="37">
        <v>0</v>
      </c>
      <c r="Q19" s="37">
        <f t="shared" si="3"/>
        <v>2430480.86</v>
      </c>
      <c r="R19" s="36">
        <f t="shared" si="4"/>
        <v>1569519.1400000001</v>
      </c>
      <c r="S19" s="36">
        <v>0</v>
      </c>
      <c r="T19" s="36">
        <v>0</v>
      </c>
      <c r="U19" s="34" t="s">
        <v>279</v>
      </c>
    </row>
    <row r="20" spans="1:24" s="71" customFormat="1" ht="165">
      <c r="A20" s="132">
        <v>15</v>
      </c>
      <c r="B20" s="170" t="s">
        <v>316</v>
      </c>
      <c r="C20" s="41" t="s">
        <v>109</v>
      </c>
      <c r="D20" s="38" t="s">
        <v>127</v>
      </c>
      <c r="E20" s="167" t="s">
        <v>319</v>
      </c>
      <c r="F20" s="39">
        <v>359756</v>
      </c>
      <c r="G20" s="36">
        <v>355528.68</v>
      </c>
      <c r="H20" s="36">
        <v>326644.68</v>
      </c>
      <c r="I20" s="157">
        <f t="shared" si="0"/>
        <v>33111.320000000007</v>
      </c>
      <c r="J20" s="37">
        <v>0</v>
      </c>
      <c r="K20" s="37">
        <v>0</v>
      </c>
      <c r="L20" s="37">
        <v>0</v>
      </c>
      <c r="M20" s="294">
        <f t="shared" si="1"/>
        <v>0</v>
      </c>
      <c r="N20" s="294">
        <f>30000-355.32</f>
        <v>29644.68</v>
      </c>
      <c r="O20" s="37">
        <f t="shared" si="2"/>
        <v>29644.68</v>
      </c>
      <c r="P20" s="37">
        <v>0</v>
      </c>
      <c r="Q20" s="37">
        <f t="shared" si="3"/>
        <v>326644.68</v>
      </c>
      <c r="R20" s="36">
        <f t="shared" si="4"/>
        <v>33111.320000000007</v>
      </c>
      <c r="S20" s="36">
        <v>28884</v>
      </c>
      <c r="T20" s="36">
        <v>28884</v>
      </c>
      <c r="U20" s="34" t="s">
        <v>586</v>
      </c>
      <c r="X20" s="298"/>
    </row>
    <row r="21" spans="1:24" s="71" customFormat="1" ht="86.25" customHeight="1">
      <c r="A21" s="132">
        <v>16</v>
      </c>
      <c r="B21" s="170" t="s">
        <v>316</v>
      </c>
      <c r="C21" s="41" t="s">
        <v>110</v>
      </c>
      <c r="D21" s="38" t="s">
        <v>128</v>
      </c>
      <c r="E21" s="167" t="s">
        <v>282</v>
      </c>
      <c r="F21" s="39">
        <v>608768</v>
      </c>
      <c r="G21" s="36">
        <v>608768</v>
      </c>
      <c r="H21" s="36">
        <v>607646</v>
      </c>
      <c r="I21" s="157">
        <f t="shared" si="0"/>
        <v>1122</v>
      </c>
      <c r="J21" s="37">
        <v>0</v>
      </c>
      <c r="K21" s="37">
        <v>0</v>
      </c>
      <c r="L21" s="37">
        <v>0</v>
      </c>
      <c r="M21" s="294">
        <f t="shared" si="1"/>
        <v>0</v>
      </c>
      <c r="N21" s="294">
        <v>0</v>
      </c>
      <c r="O21" s="37">
        <f t="shared" si="2"/>
        <v>0</v>
      </c>
      <c r="P21" s="37">
        <v>0</v>
      </c>
      <c r="Q21" s="37">
        <f t="shared" si="3"/>
        <v>607646</v>
      </c>
      <c r="R21" s="36">
        <f t="shared" si="4"/>
        <v>1122</v>
      </c>
      <c r="S21" s="36">
        <v>0</v>
      </c>
      <c r="T21" s="36">
        <v>0</v>
      </c>
      <c r="U21" s="34" t="s">
        <v>484</v>
      </c>
      <c r="X21" s="298"/>
    </row>
    <row r="22" spans="1:24" s="71" customFormat="1" ht="195">
      <c r="A22" s="132">
        <v>17</v>
      </c>
      <c r="B22" s="170" t="s">
        <v>316</v>
      </c>
      <c r="C22" s="40" t="s">
        <v>111</v>
      </c>
      <c r="D22" s="38" t="s">
        <v>129</v>
      </c>
      <c r="E22" s="167" t="s">
        <v>311</v>
      </c>
      <c r="F22" s="39">
        <v>744146.94</v>
      </c>
      <c r="G22" s="36">
        <f>473976+23140.55+154921.46</f>
        <v>652038.01</v>
      </c>
      <c r="H22" s="36">
        <v>601947.07000000007</v>
      </c>
      <c r="I22" s="157">
        <f t="shared" si="0"/>
        <v>142199.86999999988</v>
      </c>
      <c r="J22" s="37">
        <v>0</v>
      </c>
      <c r="K22" s="37">
        <v>0</v>
      </c>
      <c r="L22" s="37">
        <v>0</v>
      </c>
      <c r="M22" s="294">
        <f t="shared" si="1"/>
        <v>0</v>
      </c>
      <c r="N22" s="294">
        <f>82903-14169.4799999999</f>
        <v>68733.520000000106</v>
      </c>
      <c r="O22" s="37">
        <f t="shared" si="2"/>
        <v>68733.520000000106</v>
      </c>
      <c r="P22" s="37">
        <f>581.2+2471.73+10163.11+26723.16+826.49</f>
        <v>40765.689999999995</v>
      </c>
      <c r="Q22" s="37">
        <v>647120.69999999995</v>
      </c>
      <c r="R22" s="36">
        <f t="shared" si="4"/>
        <v>97026.239999999991</v>
      </c>
      <c r="S22" s="36">
        <v>58000</v>
      </c>
      <c r="T22" s="36">
        <v>58000</v>
      </c>
      <c r="U22" s="34" t="s">
        <v>587</v>
      </c>
      <c r="X22" s="298"/>
    </row>
    <row r="23" spans="1:24" s="71" customFormat="1" ht="300">
      <c r="A23" s="132">
        <v>18</v>
      </c>
      <c r="B23" s="170" t="s">
        <v>316</v>
      </c>
      <c r="C23" s="40" t="s">
        <v>112</v>
      </c>
      <c r="D23" s="38" t="s">
        <v>130</v>
      </c>
      <c r="E23" s="167" t="s">
        <v>282</v>
      </c>
      <c r="F23" s="39">
        <v>3850000</v>
      </c>
      <c r="G23" s="39">
        <f>83517+2321084.8+324683+247200+230000+437000+190000</f>
        <v>3833484.8</v>
      </c>
      <c r="H23" s="36">
        <v>2031061.53</v>
      </c>
      <c r="I23" s="157">
        <f t="shared" si="0"/>
        <v>1818938.47</v>
      </c>
      <c r="J23" s="157">
        <f>9614.43+3000+1575.86+3993.87+735.86+39229.62+32586.15+6261.57+12000+19657.14+5061.71+7205.94+134+20000+11105.04+1575.86+47590+5068.18+19128.57</f>
        <v>245523.80000000002</v>
      </c>
      <c r="K23" s="37">
        <v>0</v>
      </c>
      <c r="L23" s="37">
        <v>0</v>
      </c>
      <c r="M23" s="294">
        <f t="shared" si="1"/>
        <v>245523.80000000002</v>
      </c>
      <c r="N23" s="294">
        <f>1029676-M23</f>
        <v>784152.2</v>
      </c>
      <c r="O23" s="37">
        <f t="shared" si="2"/>
        <v>1029676</v>
      </c>
      <c r="P23" s="37">
        <f>9614.43+3000+1575.86+3993.87+735.86+39229.62+32586.15+6261.57+12000+19657.14+5061.71+7205.94+134+20000+11105.04+1575.86+47590+5068.18+19128.57+3782.07+31259.02+2356.44+5394.71+600+12970+17186.93+85338.82+15559.98+6775.4+7806.81+17355+12093.8+4058.2+7923.3+14563.8+4000+94680.83+1483.65+58155+21669.95+35921.65+108815.91+753173.55</f>
        <v>1568448.62</v>
      </c>
      <c r="Q23" s="37">
        <v>3539041.03</v>
      </c>
      <c r="R23" s="36">
        <f t="shared" si="4"/>
        <v>310958.9700000002</v>
      </c>
      <c r="S23" s="36">
        <v>126273.96</v>
      </c>
      <c r="T23" s="36">
        <v>126273.96</v>
      </c>
      <c r="U23" s="34" t="s">
        <v>588</v>
      </c>
    </row>
    <row r="24" spans="1:24" s="71" customFormat="1" ht="270">
      <c r="A24" s="132">
        <v>19</v>
      </c>
      <c r="B24" s="170" t="s">
        <v>316</v>
      </c>
      <c r="C24" s="41" t="s">
        <v>113</v>
      </c>
      <c r="D24" s="38" t="s">
        <v>131</v>
      </c>
      <c r="E24" s="168" t="s">
        <v>299</v>
      </c>
      <c r="F24" s="39">
        <v>343240.38</v>
      </c>
      <c r="G24" s="39">
        <f>29296.38+56144+39440</f>
        <v>124880.38</v>
      </c>
      <c r="H24" s="37">
        <v>7576.65</v>
      </c>
      <c r="I24" s="157">
        <f t="shared" si="0"/>
        <v>335663.73</v>
      </c>
      <c r="J24" s="157">
        <v>20601.849999999999</v>
      </c>
      <c r="K24" s="37">
        <v>0</v>
      </c>
      <c r="L24" s="37">
        <v>0</v>
      </c>
      <c r="M24" s="294">
        <f t="shared" si="1"/>
        <v>20601.849999999999</v>
      </c>
      <c r="N24" s="294">
        <f>150000-21579.99</f>
        <v>128420.01</v>
      </c>
      <c r="O24" s="37">
        <f t="shared" si="2"/>
        <v>149021.85999999999</v>
      </c>
      <c r="P24" s="37">
        <f>20601.85+10200+27518.61+978.14</f>
        <v>59298.6</v>
      </c>
      <c r="Q24" s="37">
        <f t="shared" si="3"/>
        <v>66875.25</v>
      </c>
      <c r="R24" s="36">
        <f t="shared" si="4"/>
        <v>276365.13</v>
      </c>
      <c r="S24" s="36">
        <v>100000</v>
      </c>
      <c r="T24" s="36">
        <v>100000</v>
      </c>
      <c r="U24" s="34" t="s">
        <v>589</v>
      </c>
    </row>
    <row r="25" spans="1:24" s="71" customFormat="1" ht="65.25" customHeight="1">
      <c r="A25" s="132">
        <v>20</v>
      </c>
      <c r="B25" s="170" t="s">
        <v>316</v>
      </c>
      <c r="C25" s="42" t="s">
        <v>114</v>
      </c>
      <c r="D25" s="38" t="s">
        <v>132</v>
      </c>
      <c r="E25" s="168" t="s">
        <v>282</v>
      </c>
      <c r="F25" s="37">
        <v>436218</v>
      </c>
      <c r="G25" s="37">
        <v>436218</v>
      </c>
      <c r="H25" s="37">
        <v>436218</v>
      </c>
      <c r="I25" s="157">
        <f t="shared" si="0"/>
        <v>0</v>
      </c>
      <c r="J25" s="37">
        <v>0</v>
      </c>
      <c r="K25" s="37">
        <v>0</v>
      </c>
      <c r="L25" s="37">
        <v>0</v>
      </c>
      <c r="M25" s="294">
        <f t="shared" si="1"/>
        <v>0</v>
      </c>
      <c r="N25" s="294">
        <v>0</v>
      </c>
      <c r="O25" s="37">
        <f t="shared" si="2"/>
        <v>0</v>
      </c>
      <c r="P25" s="37">
        <v>0</v>
      </c>
      <c r="Q25" s="37">
        <f t="shared" si="3"/>
        <v>436218</v>
      </c>
      <c r="R25" s="36">
        <f t="shared" si="4"/>
        <v>0</v>
      </c>
      <c r="S25" s="36">
        <v>0</v>
      </c>
      <c r="T25" s="36">
        <v>0</v>
      </c>
      <c r="U25" s="34" t="s">
        <v>488</v>
      </c>
    </row>
    <row r="26" spans="1:24" s="71" customFormat="1" ht="101.25" customHeight="1">
      <c r="A26" s="132">
        <v>21</v>
      </c>
      <c r="B26" s="170" t="s">
        <v>316</v>
      </c>
      <c r="C26" s="42" t="s">
        <v>115</v>
      </c>
      <c r="D26" s="38" t="s">
        <v>133</v>
      </c>
      <c r="E26" s="168" t="s">
        <v>311</v>
      </c>
      <c r="F26" s="37">
        <v>648219</v>
      </c>
      <c r="G26" s="37">
        <v>543755.77999999991</v>
      </c>
      <c r="H26" s="37">
        <v>0</v>
      </c>
      <c r="I26" s="157">
        <f t="shared" si="0"/>
        <v>648219</v>
      </c>
      <c r="J26" s="37">
        <v>20934.88</v>
      </c>
      <c r="K26" s="37">
        <v>0</v>
      </c>
      <c r="L26" s="37">
        <v>0</v>
      </c>
      <c r="M26" s="294">
        <f t="shared" si="1"/>
        <v>20934.88</v>
      </c>
      <c r="N26" s="294">
        <v>573508.72</v>
      </c>
      <c r="O26" s="37">
        <f t="shared" si="2"/>
        <v>594443.6</v>
      </c>
      <c r="P26" s="37">
        <v>229252.59</v>
      </c>
      <c r="Q26" s="37">
        <v>230000</v>
      </c>
      <c r="R26" s="36">
        <f t="shared" si="4"/>
        <v>418219</v>
      </c>
      <c r="S26" s="36">
        <v>270000</v>
      </c>
      <c r="T26" s="36">
        <v>270000</v>
      </c>
      <c r="U26" s="34" t="s">
        <v>590</v>
      </c>
    </row>
    <row r="27" spans="1:24" s="71" customFormat="1" ht="93.75" customHeight="1">
      <c r="A27" s="132">
        <v>22</v>
      </c>
      <c r="B27" s="170" t="s">
        <v>315</v>
      </c>
      <c r="C27" s="40" t="s">
        <v>116</v>
      </c>
      <c r="D27" s="133" t="s">
        <v>134</v>
      </c>
      <c r="E27" s="168" t="s">
        <v>283</v>
      </c>
      <c r="F27" s="37">
        <v>734483.53</v>
      </c>
      <c r="G27" s="37">
        <v>734483.53</v>
      </c>
      <c r="H27" s="36">
        <v>734483.53</v>
      </c>
      <c r="I27" s="157">
        <f t="shared" si="0"/>
        <v>0</v>
      </c>
      <c r="J27" s="37">
        <v>0</v>
      </c>
      <c r="K27" s="37">
        <v>0</v>
      </c>
      <c r="L27" s="37">
        <v>0</v>
      </c>
      <c r="M27" s="294">
        <f t="shared" si="1"/>
        <v>0</v>
      </c>
      <c r="N27" s="294">
        <v>0</v>
      </c>
      <c r="O27" s="37">
        <f t="shared" si="2"/>
        <v>0</v>
      </c>
      <c r="P27" s="37">
        <v>0</v>
      </c>
      <c r="Q27" s="37">
        <f t="shared" si="3"/>
        <v>734483.53</v>
      </c>
      <c r="R27" s="36">
        <f t="shared" si="4"/>
        <v>0</v>
      </c>
      <c r="S27" s="36">
        <v>0</v>
      </c>
      <c r="T27" s="36">
        <v>0</v>
      </c>
      <c r="U27" s="34" t="s">
        <v>489</v>
      </c>
    </row>
    <row r="28" spans="1:24" s="71" customFormat="1" ht="270">
      <c r="A28" s="132">
        <v>23</v>
      </c>
      <c r="B28" s="170" t="s">
        <v>315</v>
      </c>
      <c r="C28" s="72" t="s">
        <v>117</v>
      </c>
      <c r="D28" s="43" t="s">
        <v>135</v>
      </c>
      <c r="E28" s="169" t="s">
        <v>218</v>
      </c>
      <c r="F28" s="39">
        <v>2546768.0299999998</v>
      </c>
      <c r="G28" s="37">
        <v>2383792.6300000004</v>
      </c>
      <c r="H28" s="45">
        <v>1718223.97</v>
      </c>
      <c r="I28" s="157">
        <f t="shared" si="0"/>
        <v>828544.05999999982</v>
      </c>
      <c r="J28" s="157">
        <f>10177.59+11033.51+696+95802.47+10674.41+1450.35</f>
        <v>129834.33000000002</v>
      </c>
      <c r="K28" s="37">
        <v>0</v>
      </c>
      <c r="L28" s="37">
        <v>0</v>
      </c>
      <c r="M28" s="294">
        <f t="shared" si="1"/>
        <v>129834.33000000002</v>
      </c>
      <c r="N28" s="294">
        <v>328868.63</v>
      </c>
      <c r="O28" s="37">
        <f t="shared" si="2"/>
        <v>458702.96</v>
      </c>
      <c r="P28" s="37">
        <v>304768.78000000009</v>
      </c>
      <c r="Q28" s="37">
        <v>2012815.16</v>
      </c>
      <c r="R28" s="36">
        <f t="shared" si="4"/>
        <v>533952.86999999988</v>
      </c>
      <c r="S28" s="45">
        <v>300000</v>
      </c>
      <c r="T28" s="45">
        <v>300000</v>
      </c>
      <c r="U28" s="34" t="s">
        <v>625</v>
      </c>
    </row>
    <row r="29" spans="1:24" s="71" customFormat="1" ht="90">
      <c r="A29" s="132">
        <v>24</v>
      </c>
      <c r="B29" s="170" t="s">
        <v>167</v>
      </c>
      <c r="C29" s="72" t="s">
        <v>263</v>
      </c>
      <c r="D29" s="43" t="s">
        <v>264</v>
      </c>
      <c r="E29" s="169" t="s">
        <v>282</v>
      </c>
      <c r="F29" s="44">
        <v>632248.80000000005</v>
      </c>
      <c r="G29" s="45">
        <v>632248.80000000005</v>
      </c>
      <c r="H29" s="45">
        <v>0</v>
      </c>
      <c r="I29" s="157">
        <f t="shared" si="0"/>
        <v>632248.80000000005</v>
      </c>
      <c r="J29" s="37">
        <v>0</v>
      </c>
      <c r="K29" s="37">
        <v>0</v>
      </c>
      <c r="L29" s="37">
        <v>0</v>
      </c>
      <c r="M29" s="294">
        <f t="shared" si="1"/>
        <v>0</v>
      </c>
      <c r="N29" s="294">
        <v>0</v>
      </c>
      <c r="O29" s="37">
        <f t="shared" si="2"/>
        <v>0</v>
      </c>
      <c r="P29" s="37">
        <v>35735.370000000003</v>
      </c>
      <c r="Q29" s="37">
        <f t="shared" si="3"/>
        <v>35735.370000000003</v>
      </c>
      <c r="R29" s="36">
        <f t="shared" si="4"/>
        <v>596513.43000000005</v>
      </c>
      <c r="S29" s="45">
        <v>332248.8</v>
      </c>
      <c r="T29" s="45">
        <v>332248.8</v>
      </c>
      <c r="U29" s="34" t="s">
        <v>591</v>
      </c>
    </row>
    <row r="30" spans="1:24" s="71" customFormat="1" ht="75">
      <c r="A30" s="132">
        <v>25</v>
      </c>
      <c r="B30" s="170" t="s">
        <v>317</v>
      </c>
      <c r="C30" s="72" t="s">
        <v>256</v>
      </c>
      <c r="D30" s="43" t="s">
        <v>257</v>
      </c>
      <c r="E30" s="169" t="s">
        <v>230</v>
      </c>
      <c r="F30" s="44">
        <v>94711.67</v>
      </c>
      <c r="G30" s="45">
        <v>58928.1</v>
      </c>
      <c r="H30" s="45">
        <v>0</v>
      </c>
      <c r="I30" s="157">
        <f t="shared" si="0"/>
        <v>94711.67</v>
      </c>
      <c r="J30" s="37">
        <v>0</v>
      </c>
      <c r="K30" s="37">
        <v>0</v>
      </c>
      <c r="L30" s="37">
        <v>0</v>
      </c>
      <c r="M30" s="294">
        <f t="shared" si="1"/>
        <v>0</v>
      </c>
      <c r="N30" s="294">
        <v>0</v>
      </c>
      <c r="O30" s="37">
        <f t="shared" si="2"/>
        <v>0</v>
      </c>
      <c r="P30" s="37">
        <v>0</v>
      </c>
      <c r="Q30" s="37">
        <f t="shared" si="3"/>
        <v>0</v>
      </c>
      <c r="R30" s="36">
        <f t="shared" si="4"/>
        <v>94711.67</v>
      </c>
      <c r="S30" s="177">
        <v>47000</v>
      </c>
      <c r="T30" s="177">
        <v>47000</v>
      </c>
      <c r="U30" s="201"/>
    </row>
    <row r="31" spans="1:24" s="71" customFormat="1" ht="81" customHeight="1">
      <c r="A31" s="132">
        <v>26</v>
      </c>
      <c r="B31" s="170" t="s">
        <v>316</v>
      </c>
      <c r="C31" s="72" t="s">
        <v>171</v>
      </c>
      <c r="D31" s="43" t="s">
        <v>181</v>
      </c>
      <c r="E31" s="169" t="s">
        <v>282</v>
      </c>
      <c r="F31" s="44">
        <v>304674</v>
      </c>
      <c r="G31" s="45">
        <v>304674</v>
      </c>
      <c r="H31" s="45">
        <v>304674</v>
      </c>
      <c r="I31" s="157">
        <f t="shared" si="0"/>
        <v>0</v>
      </c>
      <c r="J31" s="37">
        <v>0</v>
      </c>
      <c r="K31" s="37">
        <v>0</v>
      </c>
      <c r="L31" s="37">
        <v>0</v>
      </c>
      <c r="M31" s="294">
        <f t="shared" si="1"/>
        <v>0</v>
      </c>
      <c r="N31" s="294">
        <v>0</v>
      </c>
      <c r="O31" s="37">
        <f t="shared" si="2"/>
        <v>0</v>
      </c>
      <c r="P31" s="37">
        <v>0</v>
      </c>
      <c r="Q31" s="37">
        <f t="shared" si="3"/>
        <v>304674</v>
      </c>
      <c r="R31" s="36">
        <f t="shared" si="4"/>
        <v>0</v>
      </c>
      <c r="S31" s="45">
        <v>0</v>
      </c>
      <c r="T31" s="45">
        <v>0</v>
      </c>
      <c r="U31" s="34" t="s">
        <v>490</v>
      </c>
    </row>
    <row r="32" spans="1:24" s="130" customFormat="1" ht="63.75" customHeight="1">
      <c r="A32" s="299">
        <v>27</v>
      </c>
      <c r="B32" s="300" t="s">
        <v>167</v>
      </c>
      <c r="C32" s="301" t="s">
        <v>390</v>
      </c>
      <c r="D32" s="302" t="s">
        <v>430</v>
      </c>
      <c r="E32" s="303" t="s">
        <v>282</v>
      </c>
      <c r="F32" s="304">
        <v>5000000</v>
      </c>
      <c r="G32" s="305">
        <v>2000000</v>
      </c>
      <c r="H32" s="305">
        <v>0</v>
      </c>
      <c r="I32" s="306">
        <f t="shared" ref="I32:I51" si="5">G32-H32</f>
        <v>2000000</v>
      </c>
      <c r="J32" s="307">
        <v>0</v>
      </c>
      <c r="K32" s="307">
        <v>0</v>
      </c>
      <c r="L32" s="307">
        <v>0</v>
      </c>
      <c r="M32" s="308">
        <f t="shared" ref="M32:M50" si="6">SUM(J32:L32)</f>
        <v>0</v>
      </c>
      <c r="N32" s="308">
        <v>0</v>
      </c>
      <c r="O32" s="307">
        <f t="shared" ref="O32:O51" si="7">M32+N32</f>
        <v>0</v>
      </c>
      <c r="P32" s="307">
        <v>0</v>
      </c>
      <c r="Q32" s="307">
        <f t="shared" ref="Q32:Q51" si="8">H32+P32</f>
        <v>0</v>
      </c>
      <c r="R32" s="309">
        <f t="shared" ref="R32:R51" si="9">F32-Q32</f>
        <v>5000000</v>
      </c>
      <c r="S32" s="305">
        <v>2000000</v>
      </c>
      <c r="T32" s="305">
        <v>2000000</v>
      </c>
      <c r="U32" s="310" t="s">
        <v>394</v>
      </c>
    </row>
    <row r="33" spans="1:21" s="71" customFormat="1" ht="105">
      <c r="A33" s="132">
        <v>27.1</v>
      </c>
      <c r="B33" s="170" t="s">
        <v>167</v>
      </c>
      <c r="C33" s="72" t="s">
        <v>594</v>
      </c>
      <c r="D33" s="43" t="s">
        <v>430</v>
      </c>
      <c r="E33" s="169" t="s">
        <v>234</v>
      </c>
      <c r="F33" s="44">
        <v>225000</v>
      </c>
      <c r="G33" s="44">
        <v>225000</v>
      </c>
      <c r="H33" s="45">
        <v>0</v>
      </c>
      <c r="I33" s="157">
        <f t="shared" ref="I33:I35" si="10">G33-H33</f>
        <v>225000</v>
      </c>
      <c r="J33" s="37">
        <v>0</v>
      </c>
      <c r="K33" s="37">
        <v>0</v>
      </c>
      <c r="L33" s="37">
        <v>0</v>
      </c>
      <c r="M33" s="294">
        <f t="shared" ref="M33:M35" si="11">SUM(J33:L33)</f>
        <v>0</v>
      </c>
      <c r="N33" s="294">
        <v>0</v>
      </c>
      <c r="O33" s="37">
        <f t="shared" ref="O33:O35" si="12">M33+N33</f>
        <v>0</v>
      </c>
      <c r="P33" s="37">
        <v>0</v>
      </c>
      <c r="Q33" s="37">
        <f t="shared" ref="Q33:Q35" si="13">H33+P33</f>
        <v>0</v>
      </c>
      <c r="R33" s="36">
        <f t="shared" ref="R33:R35" si="14">F33-Q33</f>
        <v>225000</v>
      </c>
      <c r="S33" s="44">
        <v>225000</v>
      </c>
      <c r="T33" s="44">
        <v>225000</v>
      </c>
      <c r="U33" s="34" t="s">
        <v>596</v>
      </c>
    </row>
    <row r="34" spans="1:21" s="71" customFormat="1" ht="105">
      <c r="A34" s="132">
        <v>27.2</v>
      </c>
      <c r="B34" s="170" t="s">
        <v>167</v>
      </c>
      <c r="C34" s="72" t="s">
        <v>597</v>
      </c>
      <c r="D34" s="43" t="s">
        <v>430</v>
      </c>
      <c r="E34" s="169" t="s">
        <v>595</v>
      </c>
      <c r="F34" s="44">
        <v>15000</v>
      </c>
      <c r="G34" s="44">
        <v>15000</v>
      </c>
      <c r="H34" s="45">
        <v>0</v>
      </c>
      <c r="I34" s="157">
        <f t="shared" si="10"/>
        <v>15000</v>
      </c>
      <c r="J34" s="37">
        <v>0</v>
      </c>
      <c r="K34" s="37">
        <v>0</v>
      </c>
      <c r="L34" s="37">
        <v>0</v>
      </c>
      <c r="M34" s="294">
        <f t="shared" si="11"/>
        <v>0</v>
      </c>
      <c r="N34" s="294">
        <v>0</v>
      </c>
      <c r="O34" s="37">
        <f t="shared" si="12"/>
        <v>0</v>
      </c>
      <c r="P34" s="37">
        <v>0</v>
      </c>
      <c r="Q34" s="37">
        <f t="shared" si="13"/>
        <v>0</v>
      </c>
      <c r="R34" s="36">
        <f t="shared" si="14"/>
        <v>15000</v>
      </c>
      <c r="S34" s="44">
        <v>15000</v>
      </c>
      <c r="T34" s="44">
        <v>15000</v>
      </c>
      <c r="U34" s="34" t="s">
        <v>596</v>
      </c>
    </row>
    <row r="35" spans="1:21" s="71" customFormat="1" ht="105">
      <c r="A35" s="132">
        <v>27.3</v>
      </c>
      <c r="B35" s="170" t="s">
        <v>167</v>
      </c>
      <c r="C35" s="72" t="s">
        <v>598</v>
      </c>
      <c r="D35" s="43" t="s">
        <v>430</v>
      </c>
      <c r="E35" s="169" t="s">
        <v>229</v>
      </c>
      <c r="F35" s="44">
        <v>30000</v>
      </c>
      <c r="G35" s="44">
        <v>30000</v>
      </c>
      <c r="H35" s="45">
        <v>0</v>
      </c>
      <c r="I35" s="157">
        <f t="shared" si="10"/>
        <v>30000</v>
      </c>
      <c r="J35" s="37">
        <v>0</v>
      </c>
      <c r="K35" s="37">
        <v>0</v>
      </c>
      <c r="L35" s="37">
        <v>0</v>
      </c>
      <c r="M35" s="294">
        <f t="shared" si="11"/>
        <v>0</v>
      </c>
      <c r="N35" s="294">
        <v>0</v>
      </c>
      <c r="O35" s="37">
        <f t="shared" si="12"/>
        <v>0</v>
      </c>
      <c r="P35" s="37">
        <v>0</v>
      </c>
      <c r="Q35" s="37">
        <f t="shared" si="13"/>
        <v>0</v>
      </c>
      <c r="R35" s="36">
        <f t="shared" si="14"/>
        <v>30000</v>
      </c>
      <c r="S35" s="44">
        <v>30000</v>
      </c>
      <c r="T35" s="44">
        <v>30000</v>
      </c>
      <c r="U35" s="34" t="s">
        <v>596</v>
      </c>
    </row>
    <row r="36" spans="1:21" s="71" customFormat="1" ht="105">
      <c r="A36" s="132">
        <v>27.4</v>
      </c>
      <c r="B36" s="170" t="s">
        <v>167</v>
      </c>
      <c r="C36" s="72" t="s">
        <v>599</v>
      </c>
      <c r="D36" s="43" t="s">
        <v>430</v>
      </c>
      <c r="E36" s="169" t="s">
        <v>226</v>
      </c>
      <c r="F36" s="44">
        <v>15000</v>
      </c>
      <c r="G36" s="44">
        <v>15000</v>
      </c>
      <c r="H36" s="45">
        <v>0</v>
      </c>
      <c r="I36" s="157">
        <f t="shared" si="5"/>
        <v>15000</v>
      </c>
      <c r="J36" s="37">
        <v>0</v>
      </c>
      <c r="K36" s="37">
        <v>0</v>
      </c>
      <c r="L36" s="37">
        <v>0</v>
      </c>
      <c r="M36" s="294">
        <f t="shared" si="6"/>
        <v>0</v>
      </c>
      <c r="N36" s="294">
        <v>0</v>
      </c>
      <c r="O36" s="37">
        <f t="shared" si="7"/>
        <v>0</v>
      </c>
      <c r="P36" s="37">
        <v>0</v>
      </c>
      <c r="Q36" s="37">
        <f t="shared" si="8"/>
        <v>0</v>
      </c>
      <c r="R36" s="36">
        <f t="shared" si="9"/>
        <v>15000</v>
      </c>
      <c r="S36" s="44">
        <v>15000</v>
      </c>
      <c r="T36" s="44">
        <v>15000</v>
      </c>
      <c r="U36" s="34" t="s">
        <v>596</v>
      </c>
    </row>
    <row r="37" spans="1:21" s="71" customFormat="1" ht="105">
      <c r="A37" s="132">
        <v>27.5</v>
      </c>
      <c r="B37" s="170" t="s">
        <v>167</v>
      </c>
      <c r="C37" s="72" t="s">
        <v>600</v>
      </c>
      <c r="D37" s="43" t="s">
        <v>430</v>
      </c>
      <c r="E37" s="169" t="s">
        <v>230</v>
      </c>
      <c r="F37" s="44">
        <v>117000</v>
      </c>
      <c r="G37" s="44">
        <v>117000</v>
      </c>
      <c r="H37" s="45">
        <v>0</v>
      </c>
      <c r="I37" s="157">
        <f t="shared" si="5"/>
        <v>117000</v>
      </c>
      <c r="J37" s="37">
        <v>0</v>
      </c>
      <c r="K37" s="37">
        <v>0</v>
      </c>
      <c r="L37" s="37">
        <v>0</v>
      </c>
      <c r="M37" s="294">
        <f t="shared" si="6"/>
        <v>0</v>
      </c>
      <c r="N37" s="294">
        <v>0</v>
      </c>
      <c r="O37" s="37">
        <f t="shared" si="7"/>
        <v>0</v>
      </c>
      <c r="P37" s="37">
        <v>0</v>
      </c>
      <c r="Q37" s="37">
        <f t="shared" si="8"/>
        <v>0</v>
      </c>
      <c r="R37" s="36">
        <f t="shared" si="9"/>
        <v>117000</v>
      </c>
      <c r="S37" s="44">
        <v>117000</v>
      </c>
      <c r="T37" s="44">
        <v>117000</v>
      </c>
      <c r="U37" s="34" t="s">
        <v>596</v>
      </c>
    </row>
    <row r="38" spans="1:21" s="71" customFormat="1" ht="120">
      <c r="A38" s="132">
        <v>27.6</v>
      </c>
      <c r="B38" s="170" t="s">
        <v>167</v>
      </c>
      <c r="C38" s="72" t="s">
        <v>601</v>
      </c>
      <c r="D38" s="43" t="s">
        <v>430</v>
      </c>
      <c r="E38" s="169" t="s">
        <v>220</v>
      </c>
      <c r="F38" s="44">
        <v>427000</v>
      </c>
      <c r="G38" s="44">
        <v>427000</v>
      </c>
      <c r="H38" s="45">
        <v>0</v>
      </c>
      <c r="I38" s="157">
        <f t="shared" si="5"/>
        <v>427000</v>
      </c>
      <c r="J38" s="37">
        <v>0</v>
      </c>
      <c r="K38" s="37">
        <v>0</v>
      </c>
      <c r="L38" s="37">
        <v>0</v>
      </c>
      <c r="M38" s="294">
        <f t="shared" si="6"/>
        <v>0</v>
      </c>
      <c r="N38" s="294">
        <v>0</v>
      </c>
      <c r="O38" s="37">
        <f t="shared" si="7"/>
        <v>0</v>
      </c>
      <c r="P38" s="37">
        <v>0</v>
      </c>
      <c r="Q38" s="37">
        <f t="shared" si="8"/>
        <v>0</v>
      </c>
      <c r="R38" s="36">
        <f t="shared" si="9"/>
        <v>427000</v>
      </c>
      <c r="S38" s="44">
        <v>427000</v>
      </c>
      <c r="T38" s="44">
        <v>427000</v>
      </c>
      <c r="U38" s="34" t="s">
        <v>596</v>
      </c>
    </row>
    <row r="39" spans="1:21" s="71" customFormat="1" ht="105">
      <c r="A39" s="132">
        <v>27.7</v>
      </c>
      <c r="B39" s="170" t="s">
        <v>167</v>
      </c>
      <c r="C39" s="72" t="s">
        <v>602</v>
      </c>
      <c r="D39" s="43" t="s">
        <v>430</v>
      </c>
      <c r="E39" s="169" t="s">
        <v>228</v>
      </c>
      <c r="F39" s="44">
        <v>20000</v>
      </c>
      <c r="G39" s="44">
        <v>20000</v>
      </c>
      <c r="H39" s="45">
        <v>0</v>
      </c>
      <c r="I39" s="157">
        <f t="shared" ref="I39:I41" si="15">G39-H39</f>
        <v>20000</v>
      </c>
      <c r="J39" s="37">
        <v>0</v>
      </c>
      <c r="K39" s="37">
        <v>0</v>
      </c>
      <c r="L39" s="37">
        <v>0</v>
      </c>
      <c r="M39" s="294">
        <f t="shared" ref="M39:M41" si="16">SUM(J39:L39)</f>
        <v>0</v>
      </c>
      <c r="N39" s="294">
        <v>0</v>
      </c>
      <c r="O39" s="37">
        <f t="shared" ref="O39:O41" si="17">M39+N39</f>
        <v>0</v>
      </c>
      <c r="P39" s="37">
        <v>0</v>
      </c>
      <c r="Q39" s="37">
        <f t="shared" ref="Q39:Q41" si="18">H39+P39</f>
        <v>0</v>
      </c>
      <c r="R39" s="36">
        <f t="shared" ref="R39:R41" si="19">F39-Q39</f>
        <v>20000</v>
      </c>
      <c r="S39" s="44">
        <v>20000</v>
      </c>
      <c r="T39" s="44">
        <v>20000</v>
      </c>
      <c r="U39" s="34" t="s">
        <v>596</v>
      </c>
    </row>
    <row r="40" spans="1:21" s="71" customFormat="1" ht="105">
      <c r="A40" s="311">
        <v>27.8</v>
      </c>
      <c r="B40" s="170" t="s">
        <v>167</v>
      </c>
      <c r="C40" s="72" t="s">
        <v>603</v>
      </c>
      <c r="D40" s="43" t="s">
        <v>430</v>
      </c>
      <c r="E40" s="169" t="s">
        <v>216</v>
      </c>
      <c r="F40" s="44">
        <v>54000</v>
      </c>
      <c r="G40" s="44">
        <v>54000</v>
      </c>
      <c r="H40" s="45">
        <v>0</v>
      </c>
      <c r="I40" s="157">
        <f t="shared" si="15"/>
        <v>54000</v>
      </c>
      <c r="J40" s="37">
        <v>0</v>
      </c>
      <c r="K40" s="37">
        <v>0</v>
      </c>
      <c r="L40" s="37">
        <v>0</v>
      </c>
      <c r="M40" s="294">
        <f t="shared" si="16"/>
        <v>0</v>
      </c>
      <c r="N40" s="294">
        <v>0</v>
      </c>
      <c r="O40" s="37">
        <f t="shared" si="17"/>
        <v>0</v>
      </c>
      <c r="P40" s="37">
        <v>0</v>
      </c>
      <c r="Q40" s="37">
        <f t="shared" si="18"/>
        <v>0</v>
      </c>
      <c r="R40" s="36">
        <f t="shared" si="19"/>
        <v>54000</v>
      </c>
      <c r="S40" s="44">
        <v>54000</v>
      </c>
      <c r="T40" s="44">
        <v>54000</v>
      </c>
      <c r="U40" s="34" t="s">
        <v>596</v>
      </c>
    </row>
    <row r="41" spans="1:21" s="71" customFormat="1" ht="105">
      <c r="A41" s="132">
        <v>27.9</v>
      </c>
      <c r="B41" s="170" t="s">
        <v>167</v>
      </c>
      <c r="C41" s="72" t="s">
        <v>604</v>
      </c>
      <c r="D41" s="43" t="s">
        <v>430</v>
      </c>
      <c r="E41" s="169" t="s">
        <v>280</v>
      </c>
      <c r="F41" s="44">
        <v>18000</v>
      </c>
      <c r="G41" s="44">
        <v>18000</v>
      </c>
      <c r="H41" s="45">
        <v>0</v>
      </c>
      <c r="I41" s="157">
        <f t="shared" si="15"/>
        <v>18000</v>
      </c>
      <c r="J41" s="37">
        <v>0</v>
      </c>
      <c r="K41" s="37">
        <v>0</v>
      </c>
      <c r="L41" s="37">
        <v>0</v>
      </c>
      <c r="M41" s="294">
        <f t="shared" si="16"/>
        <v>0</v>
      </c>
      <c r="N41" s="294">
        <v>0</v>
      </c>
      <c r="O41" s="37">
        <f t="shared" si="17"/>
        <v>0</v>
      </c>
      <c r="P41" s="37">
        <v>0</v>
      </c>
      <c r="Q41" s="37">
        <f t="shared" si="18"/>
        <v>0</v>
      </c>
      <c r="R41" s="36">
        <f t="shared" si="19"/>
        <v>18000</v>
      </c>
      <c r="S41" s="44">
        <v>18000</v>
      </c>
      <c r="T41" s="44">
        <v>18000</v>
      </c>
      <c r="U41" s="34" t="s">
        <v>596</v>
      </c>
    </row>
    <row r="42" spans="1:21" s="71" customFormat="1" ht="105">
      <c r="A42" s="312">
        <v>27.1</v>
      </c>
      <c r="B42" s="170" t="s">
        <v>167</v>
      </c>
      <c r="C42" s="72" t="s">
        <v>605</v>
      </c>
      <c r="D42" s="43" t="s">
        <v>430</v>
      </c>
      <c r="E42" s="169" t="s">
        <v>221</v>
      </c>
      <c r="F42" s="44">
        <v>132000</v>
      </c>
      <c r="G42" s="44">
        <v>132000</v>
      </c>
      <c r="H42" s="45">
        <v>0</v>
      </c>
      <c r="I42" s="157">
        <f t="shared" si="5"/>
        <v>132000</v>
      </c>
      <c r="J42" s="37">
        <v>0</v>
      </c>
      <c r="K42" s="37">
        <v>0</v>
      </c>
      <c r="L42" s="37">
        <v>0</v>
      </c>
      <c r="M42" s="294">
        <f t="shared" si="6"/>
        <v>0</v>
      </c>
      <c r="N42" s="294">
        <v>0</v>
      </c>
      <c r="O42" s="37">
        <f t="shared" si="7"/>
        <v>0</v>
      </c>
      <c r="P42" s="37">
        <v>0</v>
      </c>
      <c r="Q42" s="37">
        <f t="shared" si="8"/>
        <v>0</v>
      </c>
      <c r="R42" s="36">
        <f t="shared" si="9"/>
        <v>132000</v>
      </c>
      <c r="S42" s="44">
        <v>132000</v>
      </c>
      <c r="T42" s="44">
        <v>132000</v>
      </c>
      <c r="U42" s="34" t="s">
        <v>596</v>
      </c>
    </row>
    <row r="43" spans="1:21" s="71" customFormat="1" ht="105">
      <c r="A43" s="132">
        <v>27.11</v>
      </c>
      <c r="B43" s="170" t="s">
        <v>167</v>
      </c>
      <c r="C43" s="72" t="s">
        <v>606</v>
      </c>
      <c r="D43" s="43" t="s">
        <v>430</v>
      </c>
      <c r="E43" s="169" t="s">
        <v>231</v>
      </c>
      <c r="F43" s="44">
        <v>154000</v>
      </c>
      <c r="G43" s="44">
        <v>154000</v>
      </c>
      <c r="H43" s="45">
        <v>0</v>
      </c>
      <c r="I43" s="157">
        <f t="shared" si="5"/>
        <v>154000</v>
      </c>
      <c r="J43" s="37">
        <v>0</v>
      </c>
      <c r="K43" s="37">
        <v>0</v>
      </c>
      <c r="L43" s="37">
        <v>0</v>
      </c>
      <c r="M43" s="294">
        <f t="shared" si="6"/>
        <v>0</v>
      </c>
      <c r="N43" s="294">
        <v>0</v>
      </c>
      <c r="O43" s="37">
        <f t="shared" si="7"/>
        <v>0</v>
      </c>
      <c r="P43" s="37">
        <v>0</v>
      </c>
      <c r="Q43" s="37">
        <f t="shared" si="8"/>
        <v>0</v>
      </c>
      <c r="R43" s="36">
        <f t="shared" si="9"/>
        <v>154000</v>
      </c>
      <c r="S43" s="44">
        <v>154000</v>
      </c>
      <c r="T43" s="44">
        <v>154000</v>
      </c>
      <c r="U43" s="34" t="s">
        <v>596</v>
      </c>
    </row>
    <row r="44" spans="1:21" s="71" customFormat="1" ht="105">
      <c r="A44" s="132">
        <v>27.12</v>
      </c>
      <c r="B44" s="170" t="s">
        <v>167</v>
      </c>
      <c r="C44" s="72" t="s">
        <v>607</v>
      </c>
      <c r="D44" s="43" t="s">
        <v>430</v>
      </c>
      <c r="E44" s="169" t="s">
        <v>225</v>
      </c>
      <c r="F44" s="44">
        <v>278000</v>
      </c>
      <c r="G44" s="44">
        <v>278000</v>
      </c>
      <c r="H44" s="45">
        <v>0</v>
      </c>
      <c r="I44" s="157">
        <f t="shared" si="5"/>
        <v>278000</v>
      </c>
      <c r="J44" s="37">
        <v>0</v>
      </c>
      <c r="K44" s="37">
        <v>0</v>
      </c>
      <c r="L44" s="37">
        <v>0</v>
      </c>
      <c r="M44" s="294">
        <f t="shared" si="6"/>
        <v>0</v>
      </c>
      <c r="N44" s="294">
        <v>0</v>
      </c>
      <c r="O44" s="37">
        <f t="shared" si="7"/>
        <v>0</v>
      </c>
      <c r="P44" s="37">
        <v>0</v>
      </c>
      <c r="Q44" s="37">
        <f t="shared" si="8"/>
        <v>0</v>
      </c>
      <c r="R44" s="36">
        <f t="shared" si="9"/>
        <v>278000</v>
      </c>
      <c r="S44" s="44">
        <v>278000</v>
      </c>
      <c r="T44" s="44">
        <v>278000</v>
      </c>
      <c r="U44" s="34" t="s">
        <v>596</v>
      </c>
    </row>
    <row r="45" spans="1:21" s="71" customFormat="1" ht="105">
      <c r="A45" s="132">
        <v>27.13</v>
      </c>
      <c r="B45" s="170" t="s">
        <v>167</v>
      </c>
      <c r="C45" s="72" t="s">
        <v>608</v>
      </c>
      <c r="D45" s="43" t="s">
        <v>430</v>
      </c>
      <c r="E45" s="169" t="s">
        <v>223</v>
      </c>
      <c r="F45" s="44">
        <v>15000</v>
      </c>
      <c r="G45" s="44">
        <v>15000</v>
      </c>
      <c r="H45" s="45">
        <v>0</v>
      </c>
      <c r="I45" s="157">
        <f t="shared" ref="I45:I47" si="20">G45-H45</f>
        <v>15000</v>
      </c>
      <c r="J45" s="37">
        <v>0</v>
      </c>
      <c r="K45" s="37">
        <v>0</v>
      </c>
      <c r="L45" s="37">
        <v>0</v>
      </c>
      <c r="M45" s="294">
        <f t="shared" ref="M45:M47" si="21">SUM(J45:L45)</f>
        <v>0</v>
      </c>
      <c r="N45" s="294">
        <v>0</v>
      </c>
      <c r="O45" s="37">
        <f t="shared" ref="O45:O47" si="22">M45+N45</f>
        <v>0</v>
      </c>
      <c r="P45" s="37">
        <v>0</v>
      </c>
      <c r="Q45" s="37">
        <f t="shared" ref="Q45:Q47" si="23">H45+P45</f>
        <v>0</v>
      </c>
      <c r="R45" s="36">
        <f t="shared" ref="R45:R47" si="24">F45-Q45</f>
        <v>15000</v>
      </c>
      <c r="S45" s="44">
        <v>15000</v>
      </c>
      <c r="T45" s="44">
        <v>15000</v>
      </c>
      <c r="U45" s="34" t="s">
        <v>633</v>
      </c>
    </row>
    <row r="46" spans="1:21" s="71" customFormat="1" ht="105">
      <c r="A46" s="132">
        <v>27.14</v>
      </c>
      <c r="B46" s="170" t="s">
        <v>167</v>
      </c>
      <c r="C46" s="72" t="s">
        <v>609</v>
      </c>
      <c r="D46" s="43" t="s">
        <v>430</v>
      </c>
      <c r="E46" s="169" t="s">
        <v>219</v>
      </c>
      <c r="F46" s="44">
        <v>312000</v>
      </c>
      <c r="G46" s="44">
        <v>312000</v>
      </c>
      <c r="H46" s="45">
        <v>0</v>
      </c>
      <c r="I46" s="157">
        <f t="shared" si="20"/>
        <v>312000</v>
      </c>
      <c r="J46" s="37">
        <v>0</v>
      </c>
      <c r="K46" s="37">
        <v>0</v>
      </c>
      <c r="L46" s="37">
        <v>0</v>
      </c>
      <c r="M46" s="294">
        <f t="shared" si="21"/>
        <v>0</v>
      </c>
      <c r="N46" s="294">
        <v>0</v>
      </c>
      <c r="O46" s="37">
        <f t="shared" si="22"/>
        <v>0</v>
      </c>
      <c r="P46" s="37">
        <v>0</v>
      </c>
      <c r="Q46" s="37">
        <f t="shared" si="23"/>
        <v>0</v>
      </c>
      <c r="R46" s="36">
        <f t="shared" si="24"/>
        <v>312000</v>
      </c>
      <c r="S46" s="44">
        <v>312000</v>
      </c>
      <c r="T46" s="44">
        <v>312000</v>
      </c>
      <c r="U46" s="34" t="s">
        <v>596</v>
      </c>
    </row>
    <row r="47" spans="1:21" s="71" customFormat="1" ht="105">
      <c r="A47" s="132">
        <v>27.15</v>
      </c>
      <c r="B47" s="170" t="s">
        <v>167</v>
      </c>
      <c r="C47" s="72" t="s">
        <v>610</v>
      </c>
      <c r="D47" s="43" t="s">
        <v>430</v>
      </c>
      <c r="E47" s="169" t="s">
        <v>283</v>
      </c>
      <c r="F47" s="44">
        <v>72000</v>
      </c>
      <c r="G47" s="44">
        <v>72000</v>
      </c>
      <c r="H47" s="45">
        <v>0</v>
      </c>
      <c r="I47" s="157">
        <f t="shared" si="20"/>
        <v>72000</v>
      </c>
      <c r="J47" s="37">
        <v>0</v>
      </c>
      <c r="K47" s="37">
        <v>0</v>
      </c>
      <c r="L47" s="37">
        <v>0</v>
      </c>
      <c r="M47" s="294">
        <f t="shared" si="21"/>
        <v>0</v>
      </c>
      <c r="N47" s="294">
        <v>0</v>
      </c>
      <c r="O47" s="37">
        <f t="shared" si="22"/>
        <v>0</v>
      </c>
      <c r="P47" s="37">
        <v>0</v>
      </c>
      <c r="Q47" s="37">
        <f t="shared" si="23"/>
        <v>0</v>
      </c>
      <c r="R47" s="36">
        <f t="shared" si="24"/>
        <v>72000</v>
      </c>
      <c r="S47" s="44">
        <v>72000</v>
      </c>
      <c r="T47" s="44">
        <v>72000</v>
      </c>
      <c r="U47" s="34" t="s">
        <v>596</v>
      </c>
    </row>
    <row r="48" spans="1:21" s="71" customFormat="1" ht="105">
      <c r="A48" s="132">
        <v>27.16</v>
      </c>
      <c r="B48" s="170" t="s">
        <v>167</v>
      </c>
      <c r="C48" s="72" t="s">
        <v>611</v>
      </c>
      <c r="D48" s="43" t="s">
        <v>430</v>
      </c>
      <c r="E48" s="169" t="s">
        <v>218</v>
      </c>
      <c r="F48" s="44">
        <v>52000</v>
      </c>
      <c r="G48" s="44">
        <v>52000</v>
      </c>
      <c r="H48" s="45">
        <v>0</v>
      </c>
      <c r="I48" s="157">
        <f t="shared" si="5"/>
        <v>52000</v>
      </c>
      <c r="J48" s="37">
        <v>0</v>
      </c>
      <c r="K48" s="37">
        <v>0</v>
      </c>
      <c r="L48" s="37">
        <v>0</v>
      </c>
      <c r="M48" s="294">
        <f t="shared" si="6"/>
        <v>0</v>
      </c>
      <c r="N48" s="294">
        <v>0</v>
      </c>
      <c r="O48" s="37">
        <f t="shared" si="7"/>
        <v>0</v>
      </c>
      <c r="P48" s="37">
        <v>0</v>
      </c>
      <c r="Q48" s="37">
        <f t="shared" si="8"/>
        <v>0</v>
      </c>
      <c r="R48" s="36">
        <f t="shared" si="9"/>
        <v>52000</v>
      </c>
      <c r="S48" s="44">
        <v>52000</v>
      </c>
      <c r="T48" s="44">
        <v>52000</v>
      </c>
      <c r="U48" s="34" t="s">
        <v>596</v>
      </c>
    </row>
    <row r="49" spans="1:21" s="71" customFormat="1" ht="105">
      <c r="A49" s="132">
        <v>27.17</v>
      </c>
      <c r="B49" s="170" t="s">
        <v>167</v>
      </c>
      <c r="C49" s="72" t="s">
        <v>612</v>
      </c>
      <c r="D49" s="43" t="s">
        <v>430</v>
      </c>
      <c r="E49" s="169" t="s">
        <v>233</v>
      </c>
      <c r="F49" s="44">
        <v>20000</v>
      </c>
      <c r="G49" s="44">
        <v>20000</v>
      </c>
      <c r="H49" s="45">
        <v>0</v>
      </c>
      <c r="I49" s="157">
        <f t="shared" si="5"/>
        <v>20000</v>
      </c>
      <c r="J49" s="37">
        <v>0</v>
      </c>
      <c r="K49" s="37">
        <v>0</v>
      </c>
      <c r="L49" s="37">
        <v>0</v>
      </c>
      <c r="M49" s="294">
        <f t="shared" si="6"/>
        <v>0</v>
      </c>
      <c r="N49" s="294">
        <v>0</v>
      </c>
      <c r="O49" s="37">
        <f t="shared" si="7"/>
        <v>0</v>
      </c>
      <c r="P49" s="37">
        <v>0</v>
      </c>
      <c r="Q49" s="37">
        <f t="shared" si="8"/>
        <v>0</v>
      </c>
      <c r="R49" s="36">
        <f t="shared" si="9"/>
        <v>20000</v>
      </c>
      <c r="S49" s="44">
        <v>20000</v>
      </c>
      <c r="T49" s="44">
        <v>20000</v>
      </c>
      <c r="U49" s="34" t="s">
        <v>596</v>
      </c>
    </row>
    <row r="50" spans="1:21" s="71" customFormat="1" ht="105">
      <c r="A50" s="132">
        <v>27.18</v>
      </c>
      <c r="B50" s="170" t="s">
        <v>167</v>
      </c>
      <c r="C50" s="72" t="s">
        <v>613</v>
      </c>
      <c r="D50" s="43" t="s">
        <v>430</v>
      </c>
      <c r="E50" s="169" t="s">
        <v>299</v>
      </c>
      <c r="F50" s="44">
        <v>15000</v>
      </c>
      <c r="G50" s="44">
        <v>15000</v>
      </c>
      <c r="H50" s="45">
        <v>0</v>
      </c>
      <c r="I50" s="157">
        <f t="shared" si="5"/>
        <v>15000</v>
      </c>
      <c r="J50" s="37">
        <v>0</v>
      </c>
      <c r="K50" s="37">
        <v>0</v>
      </c>
      <c r="L50" s="37">
        <v>0</v>
      </c>
      <c r="M50" s="294">
        <f t="shared" si="6"/>
        <v>0</v>
      </c>
      <c r="N50" s="294">
        <v>0</v>
      </c>
      <c r="O50" s="37">
        <f t="shared" si="7"/>
        <v>0</v>
      </c>
      <c r="P50" s="37">
        <v>0</v>
      </c>
      <c r="Q50" s="37">
        <f t="shared" si="8"/>
        <v>0</v>
      </c>
      <c r="R50" s="36">
        <f t="shared" si="9"/>
        <v>15000</v>
      </c>
      <c r="S50" s="44">
        <v>15000</v>
      </c>
      <c r="T50" s="44">
        <v>15000</v>
      </c>
      <c r="U50" s="34" t="s">
        <v>596</v>
      </c>
    </row>
    <row r="51" spans="1:21" s="71" customFormat="1" ht="105">
      <c r="A51" s="132">
        <v>27.19</v>
      </c>
      <c r="B51" s="170" t="s">
        <v>167</v>
      </c>
      <c r="C51" s="72" t="s">
        <v>614</v>
      </c>
      <c r="D51" s="43" t="s">
        <v>430</v>
      </c>
      <c r="E51" s="169" t="s">
        <v>217</v>
      </c>
      <c r="F51" s="44">
        <v>29000</v>
      </c>
      <c r="G51" s="44">
        <v>29000</v>
      </c>
      <c r="H51" s="45">
        <v>0</v>
      </c>
      <c r="I51" s="157">
        <f t="shared" si="5"/>
        <v>29000</v>
      </c>
      <c r="J51" s="37">
        <v>0</v>
      </c>
      <c r="K51" s="37">
        <v>0</v>
      </c>
      <c r="L51" s="37">
        <v>0</v>
      </c>
      <c r="M51" s="294">
        <f t="shared" ref="M51" si="25">SUM(J51:L51)</f>
        <v>0</v>
      </c>
      <c r="N51" s="294">
        <v>0</v>
      </c>
      <c r="O51" s="37">
        <f t="shared" si="7"/>
        <v>0</v>
      </c>
      <c r="P51" s="37">
        <v>0</v>
      </c>
      <c r="Q51" s="37">
        <f t="shared" si="8"/>
        <v>0</v>
      </c>
      <c r="R51" s="36">
        <f t="shared" si="9"/>
        <v>29000</v>
      </c>
      <c r="S51" s="44">
        <v>29000</v>
      </c>
      <c r="T51" s="44">
        <v>29000</v>
      </c>
      <c r="U51" s="34" t="s">
        <v>596</v>
      </c>
    </row>
    <row r="52" spans="1:21" s="71" customFormat="1" ht="75">
      <c r="A52" s="312">
        <v>27.2</v>
      </c>
      <c r="B52" s="170" t="s">
        <v>167</v>
      </c>
      <c r="C52" s="72" t="s">
        <v>651</v>
      </c>
      <c r="D52" s="43" t="s">
        <v>430</v>
      </c>
      <c r="E52" s="169" t="s">
        <v>282</v>
      </c>
      <c r="F52" s="44">
        <v>3000000</v>
      </c>
      <c r="G52" s="44">
        <v>0</v>
      </c>
      <c r="H52" s="45">
        <v>0</v>
      </c>
      <c r="I52" s="157">
        <f t="shared" ref="I52:I53" si="26">G52-H52</f>
        <v>0</v>
      </c>
      <c r="J52" s="37">
        <v>0</v>
      </c>
      <c r="K52" s="37">
        <v>0</v>
      </c>
      <c r="L52" s="37">
        <v>0</v>
      </c>
      <c r="M52" s="294">
        <f t="shared" ref="M52" si="27">SUM(J52:L52)</f>
        <v>0</v>
      </c>
      <c r="N52" s="294">
        <v>0</v>
      </c>
      <c r="O52" s="37">
        <f t="shared" si="2"/>
        <v>0</v>
      </c>
      <c r="P52" s="37">
        <v>0</v>
      </c>
      <c r="Q52" s="37">
        <v>0</v>
      </c>
      <c r="R52" s="36">
        <f t="shared" si="4"/>
        <v>3000000</v>
      </c>
      <c r="S52" s="44">
        <v>29000</v>
      </c>
      <c r="T52" s="44">
        <v>0</v>
      </c>
      <c r="U52" s="34" t="s">
        <v>596</v>
      </c>
    </row>
    <row r="53" spans="1:21" s="71" customFormat="1" ht="56.25" customHeight="1">
      <c r="A53" s="132">
        <v>28</v>
      </c>
      <c r="B53" s="170" t="s">
        <v>316</v>
      </c>
      <c r="C53" s="72" t="s">
        <v>173</v>
      </c>
      <c r="D53" s="43" t="s">
        <v>466</v>
      </c>
      <c r="E53" s="169" t="s">
        <v>231</v>
      </c>
      <c r="F53" s="45">
        <v>889339.62</v>
      </c>
      <c r="G53" s="45">
        <v>889339.62</v>
      </c>
      <c r="H53" s="45">
        <v>0</v>
      </c>
      <c r="I53" s="157">
        <f t="shared" si="26"/>
        <v>889339.62</v>
      </c>
      <c r="J53" s="37">
        <v>0</v>
      </c>
      <c r="K53" s="37">
        <v>0</v>
      </c>
      <c r="L53" s="37">
        <v>0</v>
      </c>
      <c r="M53" s="294">
        <f t="shared" ref="M53" si="28">SUM(J53:L53)</f>
        <v>0</v>
      </c>
      <c r="N53" s="294">
        <v>0</v>
      </c>
      <c r="O53" s="37">
        <f t="shared" si="2"/>
        <v>0</v>
      </c>
      <c r="P53" s="37">
        <v>0</v>
      </c>
      <c r="Q53" s="37">
        <f t="shared" si="3"/>
        <v>0</v>
      </c>
      <c r="R53" s="36">
        <f t="shared" si="4"/>
        <v>889339.62</v>
      </c>
      <c r="S53" s="45">
        <v>570000</v>
      </c>
      <c r="T53" s="45">
        <v>570000</v>
      </c>
      <c r="U53" s="34" t="s">
        <v>592</v>
      </c>
    </row>
    <row r="54" spans="1:21" s="71" customFormat="1" ht="120">
      <c r="A54" s="132">
        <v>29</v>
      </c>
      <c r="B54" s="170" t="s">
        <v>485</v>
      </c>
      <c r="C54" s="72" t="s">
        <v>487</v>
      </c>
      <c r="D54" s="43" t="s">
        <v>486</v>
      </c>
      <c r="E54" s="169" t="s">
        <v>282</v>
      </c>
      <c r="F54" s="45">
        <v>208000</v>
      </c>
      <c r="G54" s="45">
        <v>208000</v>
      </c>
      <c r="H54" s="45">
        <v>0</v>
      </c>
      <c r="I54" s="157">
        <f t="shared" ref="I54:I56" si="29">G54-H54</f>
        <v>208000</v>
      </c>
      <c r="J54" s="37">
        <v>0</v>
      </c>
      <c r="K54" s="37">
        <v>0</v>
      </c>
      <c r="L54" s="37">
        <v>0</v>
      </c>
      <c r="M54" s="294">
        <f t="shared" ref="M54:M56" si="30">SUM(J54:L54)</f>
        <v>0</v>
      </c>
      <c r="N54" s="294">
        <v>0</v>
      </c>
      <c r="O54" s="37">
        <f t="shared" ref="O54:O56" si="31">M54+N54</f>
        <v>0</v>
      </c>
      <c r="P54" s="37">
        <v>0</v>
      </c>
      <c r="Q54" s="37">
        <f t="shared" ref="Q54:Q56" si="32">H54+P54</f>
        <v>0</v>
      </c>
      <c r="R54" s="36">
        <f t="shared" ref="R54" si="33">F54-Q54</f>
        <v>208000</v>
      </c>
      <c r="S54" s="45">
        <v>200000</v>
      </c>
      <c r="T54" s="45">
        <v>200000</v>
      </c>
      <c r="U54" s="34" t="s">
        <v>593</v>
      </c>
    </row>
    <row r="55" spans="1:21" s="17" customFormat="1" ht="116.25" customHeight="1">
      <c r="A55" s="132">
        <v>30</v>
      </c>
      <c r="B55" s="170" t="s">
        <v>485</v>
      </c>
      <c r="C55" s="72" t="s">
        <v>622</v>
      </c>
      <c r="D55" s="43" t="s">
        <v>623</v>
      </c>
      <c r="E55" s="169" t="s">
        <v>231</v>
      </c>
      <c r="F55" s="45">
        <v>1270000</v>
      </c>
      <c r="G55" s="45">
        <v>1200000</v>
      </c>
      <c r="H55" s="45">
        <f t="shared" ref="H55" si="34">F55-G55</f>
        <v>70000</v>
      </c>
      <c r="I55" s="45">
        <v>0</v>
      </c>
      <c r="J55" s="45">
        <v>0</v>
      </c>
      <c r="K55" s="45">
        <v>0</v>
      </c>
      <c r="L55" s="45">
        <f t="shared" ref="L55" si="35">SUM(I55:K55)</f>
        <v>0</v>
      </c>
      <c r="M55" s="45">
        <v>0</v>
      </c>
      <c r="N55" s="45">
        <f t="shared" ref="N55" si="36">L55+M55</f>
        <v>0</v>
      </c>
      <c r="O55" s="45">
        <v>0</v>
      </c>
      <c r="P55" s="45">
        <f t="shared" ref="P55" si="37">G55+O55</f>
        <v>1200000</v>
      </c>
      <c r="Q55" s="45">
        <v>0</v>
      </c>
      <c r="R55" s="36">
        <f t="shared" ref="R55:R56" si="38">F55-Q55</f>
        <v>1270000</v>
      </c>
      <c r="S55" s="45">
        <v>0</v>
      </c>
      <c r="T55" s="45">
        <v>0</v>
      </c>
      <c r="U55" s="34" t="s">
        <v>179</v>
      </c>
    </row>
    <row r="56" spans="1:21" s="17" customFormat="1" ht="97.5" customHeight="1">
      <c r="A56" s="132">
        <v>31</v>
      </c>
      <c r="B56" s="170" t="s">
        <v>167</v>
      </c>
      <c r="C56" s="72" t="s">
        <v>626</v>
      </c>
      <c r="D56" s="43" t="s">
        <v>675</v>
      </c>
      <c r="E56" s="43" t="s">
        <v>222</v>
      </c>
      <c r="F56" s="45">
        <v>500000</v>
      </c>
      <c r="G56" s="45">
        <v>0</v>
      </c>
      <c r="H56" s="45">
        <v>0</v>
      </c>
      <c r="I56" s="45">
        <f t="shared" si="29"/>
        <v>0</v>
      </c>
      <c r="J56" s="45">
        <v>0</v>
      </c>
      <c r="K56" s="45">
        <v>0</v>
      </c>
      <c r="L56" s="45">
        <v>0</v>
      </c>
      <c r="M56" s="45">
        <f t="shared" si="30"/>
        <v>0</v>
      </c>
      <c r="N56" s="45">
        <v>0</v>
      </c>
      <c r="O56" s="45">
        <f t="shared" si="31"/>
        <v>0</v>
      </c>
      <c r="P56" s="45">
        <v>0</v>
      </c>
      <c r="Q56" s="45">
        <f t="shared" si="32"/>
        <v>0</v>
      </c>
      <c r="R56" s="36">
        <f t="shared" si="38"/>
        <v>500000</v>
      </c>
      <c r="S56" s="45">
        <v>193000</v>
      </c>
      <c r="T56" s="45">
        <v>10000</v>
      </c>
      <c r="U56" s="34" t="s">
        <v>459</v>
      </c>
    </row>
    <row r="57" spans="1:21" s="71" customFormat="1" ht="15.75" thickBot="1">
      <c r="A57" s="405" t="s">
        <v>172</v>
      </c>
      <c r="B57" s="406"/>
      <c r="C57" s="406"/>
      <c r="D57" s="407"/>
      <c r="E57" s="272"/>
      <c r="F57" s="46">
        <f t="shared" ref="F57:T57" si="39">SUM(F6:F56)-F32</f>
        <v>36225137.310000002</v>
      </c>
      <c r="G57" s="46">
        <f t="shared" si="39"/>
        <v>29626654.690000001</v>
      </c>
      <c r="H57" s="46">
        <f t="shared" si="39"/>
        <v>20315389.479999997</v>
      </c>
      <c r="I57" s="46">
        <f t="shared" si="39"/>
        <v>11209747.829999998</v>
      </c>
      <c r="J57" s="46">
        <f t="shared" si="39"/>
        <v>604080.31000000006</v>
      </c>
      <c r="K57" s="46">
        <f t="shared" si="39"/>
        <v>0</v>
      </c>
      <c r="L57" s="46">
        <f t="shared" si="39"/>
        <v>0</v>
      </c>
      <c r="M57" s="46">
        <f t="shared" si="39"/>
        <v>604080.31000000006</v>
      </c>
      <c r="N57" s="46">
        <f t="shared" si="39"/>
        <v>2418927.73</v>
      </c>
      <c r="O57" s="46">
        <f t="shared" si="39"/>
        <v>3023008.04</v>
      </c>
      <c r="P57" s="46">
        <f t="shared" si="39"/>
        <v>4028272.4400000004</v>
      </c>
      <c r="Q57" s="46">
        <f t="shared" si="39"/>
        <v>23008370.57</v>
      </c>
      <c r="R57" s="46">
        <f t="shared" si="39"/>
        <v>13216766.739999998</v>
      </c>
      <c r="S57" s="46">
        <f t="shared" si="39"/>
        <v>4441995.8100000005</v>
      </c>
      <c r="T57" s="46">
        <f t="shared" si="39"/>
        <v>4229995.8100000005</v>
      </c>
      <c r="U57" s="46"/>
    </row>
    <row r="58" spans="1:21" s="71" customFormat="1" ht="15.75" thickTop="1">
      <c r="A58" s="159"/>
      <c r="B58" s="159"/>
    </row>
    <row r="59" spans="1:21" s="71" customFormat="1">
      <c r="A59" s="159"/>
      <c r="B59" s="159"/>
    </row>
    <row r="60" spans="1:21" s="71" customFormat="1">
      <c r="A60" s="159"/>
      <c r="B60" s="159"/>
    </row>
    <row r="61" spans="1:21" s="71" customFormat="1">
      <c r="A61" s="159"/>
      <c r="B61" s="159"/>
    </row>
    <row r="62" spans="1:21" s="17" customFormat="1">
      <c r="A62" s="160"/>
      <c r="B62" s="160"/>
      <c r="D62" s="141"/>
      <c r="E62" s="141"/>
    </row>
    <row r="63" spans="1:21" s="17" customFormat="1">
      <c r="A63" s="160"/>
      <c r="B63" s="160"/>
      <c r="D63" s="141"/>
      <c r="E63" s="141"/>
    </row>
    <row r="64" spans="1:21" s="17" customFormat="1">
      <c r="A64" s="160"/>
      <c r="B64" s="160"/>
      <c r="D64" s="141"/>
      <c r="E64" s="141"/>
    </row>
    <row r="65" spans="1:5" s="17" customFormat="1">
      <c r="A65" s="160"/>
      <c r="B65" s="160"/>
      <c r="D65" s="141"/>
      <c r="E65" s="141"/>
    </row>
    <row r="66" spans="1:5" s="17" customFormat="1">
      <c r="A66" s="160"/>
      <c r="B66" s="160"/>
      <c r="D66" s="141"/>
      <c r="E66" s="141"/>
    </row>
    <row r="67" spans="1:5" s="17" customFormat="1">
      <c r="A67" s="160"/>
      <c r="B67" s="160"/>
      <c r="D67" s="141"/>
      <c r="E67" s="141"/>
    </row>
    <row r="68" spans="1:5" s="17" customFormat="1">
      <c r="A68" s="160"/>
      <c r="B68" s="160"/>
      <c r="D68" s="141"/>
      <c r="E68" s="141"/>
    </row>
    <row r="69" spans="1:5" s="17" customFormat="1">
      <c r="A69" s="160"/>
      <c r="B69" s="160"/>
      <c r="D69" s="141"/>
      <c r="E69" s="141"/>
    </row>
    <row r="70" spans="1:5" s="17" customFormat="1">
      <c r="A70" s="160"/>
      <c r="B70" s="160"/>
      <c r="D70" s="141"/>
      <c r="E70" s="141"/>
    </row>
    <row r="71" spans="1:5" s="17" customFormat="1">
      <c r="A71" s="160"/>
      <c r="B71" s="160"/>
      <c r="D71" s="141"/>
      <c r="E71" s="141"/>
    </row>
    <row r="72" spans="1:5" s="17" customFormat="1">
      <c r="A72" s="160"/>
      <c r="B72" s="160"/>
      <c r="D72" s="141"/>
      <c r="E72" s="141"/>
    </row>
    <row r="73" spans="1:5" s="17" customFormat="1">
      <c r="A73" s="160"/>
      <c r="B73" s="160"/>
      <c r="D73" s="141"/>
      <c r="E73" s="141"/>
    </row>
    <row r="74" spans="1:5" s="17" customFormat="1">
      <c r="A74" s="160"/>
      <c r="B74" s="160"/>
      <c r="D74" s="141"/>
      <c r="E74" s="141"/>
    </row>
    <row r="75" spans="1:5" s="17" customFormat="1">
      <c r="A75" s="160"/>
      <c r="B75" s="160"/>
      <c r="D75" s="141"/>
      <c r="E75" s="141"/>
    </row>
    <row r="76" spans="1:5" s="17" customFormat="1">
      <c r="A76" s="160"/>
      <c r="B76" s="160"/>
      <c r="D76" s="141"/>
      <c r="E76" s="141"/>
    </row>
    <row r="77" spans="1:5" s="17" customFormat="1">
      <c r="A77" s="160"/>
      <c r="B77" s="160"/>
      <c r="D77" s="141"/>
      <c r="E77" s="141"/>
    </row>
    <row r="78" spans="1:5" s="17" customFormat="1">
      <c r="A78" s="160"/>
      <c r="B78" s="160"/>
      <c r="D78" s="141"/>
      <c r="E78" s="141"/>
    </row>
    <row r="79" spans="1:5" s="17" customFormat="1">
      <c r="A79" s="160"/>
      <c r="B79" s="160"/>
      <c r="D79" s="141"/>
      <c r="E79" s="141"/>
    </row>
    <row r="80" spans="1:5" s="17" customFormat="1">
      <c r="A80" s="160"/>
      <c r="B80" s="160"/>
      <c r="D80" s="141"/>
      <c r="E80" s="141"/>
    </row>
    <row r="81" spans="1:5" s="17" customFormat="1">
      <c r="A81" s="160"/>
      <c r="B81" s="160"/>
      <c r="D81" s="141"/>
      <c r="E81" s="141"/>
    </row>
    <row r="82" spans="1:5" s="17" customFormat="1">
      <c r="A82" s="160"/>
      <c r="B82" s="160"/>
      <c r="D82" s="141"/>
      <c r="E82" s="141"/>
    </row>
    <row r="83" spans="1:5" s="17" customFormat="1">
      <c r="A83" s="160"/>
      <c r="B83" s="160"/>
      <c r="D83" s="141"/>
      <c r="E83" s="141"/>
    </row>
    <row r="84" spans="1:5" s="17" customFormat="1">
      <c r="A84" s="160"/>
      <c r="B84" s="160"/>
      <c r="D84" s="141"/>
      <c r="E84" s="141"/>
    </row>
    <row r="85" spans="1:5" s="17" customFormat="1">
      <c r="A85" s="160"/>
      <c r="B85" s="160"/>
      <c r="D85" s="141"/>
      <c r="E85" s="141"/>
    </row>
    <row r="86" spans="1:5" s="17" customFormat="1">
      <c r="A86" s="160"/>
      <c r="B86" s="160"/>
      <c r="D86" s="141"/>
      <c r="E86" s="141"/>
    </row>
    <row r="87" spans="1:5" s="17" customFormat="1">
      <c r="A87" s="160"/>
      <c r="B87" s="160"/>
      <c r="D87" s="141"/>
      <c r="E87" s="141"/>
    </row>
    <row r="88" spans="1:5" s="17" customFormat="1">
      <c r="A88" s="160"/>
      <c r="B88" s="160"/>
      <c r="D88" s="141"/>
      <c r="E88" s="141"/>
    </row>
    <row r="89" spans="1:5" s="17" customFormat="1">
      <c r="A89" s="160"/>
      <c r="B89" s="160"/>
      <c r="D89" s="141"/>
      <c r="E89" s="141"/>
    </row>
    <row r="90" spans="1:5" s="17" customFormat="1">
      <c r="A90" s="160"/>
      <c r="B90" s="160"/>
      <c r="D90" s="141"/>
      <c r="E90" s="141"/>
    </row>
    <row r="91" spans="1:5" s="17" customFormat="1">
      <c r="A91" s="160"/>
      <c r="B91" s="160"/>
      <c r="D91" s="141"/>
      <c r="E91" s="141"/>
    </row>
    <row r="92" spans="1:5" s="17" customFormat="1">
      <c r="A92" s="160"/>
      <c r="B92" s="160"/>
      <c r="D92" s="141"/>
      <c r="E92" s="141"/>
    </row>
    <row r="93" spans="1:5" s="17" customFormat="1">
      <c r="A93" s="160"/>
      <c r="B93" s="160"/>
      <c r="D93" s="141"/>
      <c r="E93" s="141"/>
    </row>
    <row r="94" spans="1:5" s="17" customFormat="1">
      <c r="A94" s="160"/>
      <c r="B94" s="160"/>
      <c r="D94" s="141"/>
      <c r="E94" s="141"/>
    </row>
    <row r="95" spans="1:5" s="17" customFormat="1">
      <c r="A95" s="160"/>
      <c r="B95" s="160"/>
      <c r="D95" s="141"/>
      <c r="E95" s="141"/>
    </row>
    <row r="96" spans="1:5" s="17" customFormat="1">
      <c r="A96" s="160"/>
      <c r="B96" s="160"/>
      <c r="D96" s="141"/>
      <c r="E96" s="141"/>
    </row>
    <row r="97" spans="1:5" s="17" customFormat="1">
      <c r="A97" s="160"/>
      <c r="B97" s="160"/>
      <c r="D97" s="141"/>
      <c r="E97" s="141"/>
    </row>
    <row r="98" spans="1:5" s="17" customFormat="1">
      <c r="A98" s="160"/>
      <c r="B98" s="160"/>
      <c r="D98" s="141"/>
      <c r="E98" s="141"/>
    </row>
    <row r="99" spans="1:5" s="17" customFormat="1">
      <c r="A99" s="160"/>
      <c r="B99" s="160"/>
      <c r="D99" s="141"/>
      <c r="E99" s="141"/>
    </row>
    <row r="100" spans="1:5" s="17" customFormat="1">
      <c r="A100" s="160"/>
      <c r="B100" s="160"/>
      <c r="D100" s="141"/>
      <c r="E100" s="141"/>
    </row>
    <row r="101" spans="1:5" s="17" customFormat="1">
      <c r="A101" s="160"/>
      <c r="B101" s="160"/>
      <c r="D101" s="141"/>
      <c r="E101" s="141"/>
    </row>
    <row r="102" spans="1:5" s="17" customFormat="1">
      <c r="A102" s="160"/>
      <c r="B102" s="160"/>
      <c r="D102" s="141"/>
      <c r="E102" s="141"/>
    </row>
    <row r="103" spans="1:5" s="17" customFormat="1">
      <c r="A103" s="160"/>
      <c r="B103" s="160"/>
      <c r="D103" s="141"/>
      <c r="E103" s="141"/>
    </row>
    <row r="104" spans="1:5" s="17" customFormat="1">
      <c r="A104" s="160"/>
      <c r="B104" s="160"/>
      <c r="D104" s="141"/>
      <c r="E104" s="141"/>
    </row>
    <row r="105" spans="1:5" s="17" customFormat="1">
      <c r="A105" s="160"/>
      <c r="B105" s="160"/>
      <c r="D105" s="141"/>
      <c r="E105" s="141"/>
    </row>
    <row r="106" spans="1:5" s="17" customFormat="1">
      <c r="A106" s="160"/>
      <c r="B106" s="160"/>
      <c r="D106" s="141"/>
      <c r="E106" s="141"/>
    </row>
    <row r="107" spans="1:5" s="17" customFormat="1">
      <c r="A107" s="160"/>
      <c r="B107" s="160"/>
      <c r="D107" s="141"/>
      <c r="E107" s="141"/>
    </row>
    <row r="108" spans="1:5" s="17" customFormat="1">
      <c r="A108" s="160"/>
      <c r="B108" s="160"/>
      <c r="D108" s="141"/>
      <c r="E108" s="141"/>
    </row>
    <row r="109" spans="1:5" s="17" customFormat="1">
      <c r="A109" s="160"/>
      <c r="B109" s="160"/>
      <c r="D109" s="141"/>
      <c r="E109" s="141"/>
    </row>
    <row r="110" spans="1:5" s="17" customFormat="1">
      <c r="A110" s="160"/>
      <c r="B110" s="160"/>
      <c r="D110" s="141"/>
      <c r="E110" s="141"/>
    </row>
    <row r="111" spans="1:5" s="17" customFormat="1">
      <c r="A111" s="160"/>
      <c r="B111" s="160"/>
      <c r="D111" s="141"/>
      <c r="E111" s="141"/>
    </row>
    <row r="112" spans="1:5" s="17" customFormat="1">
      <c r="A112" s="160"/>
      <c r="B112" s="160"/>
      <c r="D112" s="141"/>
      <c r="E112" s="141"/>
    </row>
    <row r="113" spans="1:5" s="17" customFormat="1">
      <c r="A113" s="160"/>
      <c r="B113" s="160"/>
      <c r="D113" s="141"/>
      <c r="E113" s="141"/>
    </row>
    <row r="114" spans="1:5" s="17" customFormat="1">
      <c r="A114" s="160"/>
      <c r="B114" s="160"/>
      <c r="D114" s="141"/>
      <c r="E114" s="141"/>
    </row>
    <row r="115" spans="1:5" s="17" customFormat="1">
      <c r="A115" s="160"/>
      <c r="B115" s="160"/>
      <c r="D115" s="141"/>
      <c r="E115" s="141"/>
    </row>
    <row r="116" spans="1:5" s="17" customFormat="1">
      <c r="A116" s="160"/>
      <c r="B116" s="160"/>
      <c r="D116" s="141"/>
      <c r="E116" s="141"/>
    </row>
    <row r="117" spans="1:5" s="17" customFormat="1">
      <c r="A117" s="160"/>
      <c r="B117" s="160"/>
      <c r="D117" s="141"/>
      <c r="E117" s="141"/>
    </row>
    <row r="118" spans="1:5" s="17" customFormat="1">
      <c r="A118" s="160"/>
      <c r="B118" s="160"/>
      <c r="D118" s="141"/>
      <c r="E118" s="141"/>
    </row>
    <row r="119" spans="1:5" s="17" customFormat="1">
      <c r="A119" s="160"/>
      <c r="B119" s="160"/>
      <c r="D119" s="141"/>
      <c r="E119" s="141"/>
    </row>
    <row r="120" spans="1:5" s="17" customFormat="1">
      <c r="A120" s="160"/>
      <c r="B120" s="160"/>
      <c r="D120" s="141"/>
      <c r="E120" s="141"/>
    </row>
    <row r="121" spans="1:5" s="17" customFormat="1">
      <c r="A121" s="160"/>
      <c r="B121" s="160"/>
      <c r="D121" s="141"/>
      <c r="E121" s="141"/>
    </row>
    <row r="122" spans="1:5" s="17" customFormat="1">
      <c r="A122" s="160"/>
      <c r="B122" s="160"/>
      <c r="D122" s="141"/>
      <c r="E122" s="141"/>
    </row>
    <row r="123" spans="1:5" s="17" customFormat="1">
      <c r="A123" s="160"/>
      <c r="B123" s="160"/>
      <c r="D123" s="141"/>
      <c r="E123" s="141"/>
    </row>
    <row r="124" spans="1:5" s="17" customFormat="1">
      <c r="A124" s="160"/>
      <c r="B124" s="160"/>
      <c r="D124" s="141"/>
      <c r="E124" s="141"/>
    </row>
    <row r="125" spans="1:5" s="17" customFormat="1">
      <c r="A125" s="160"/>
      <c r="B125" s="160"/>
      <c r="D125" s="141"/>
      <c r="E125" s="141"/>
    </row>
    <row r="126" spans="1:5" s="17" customFormat="1">
      <c r="A126" s="160"/>
      <c r="B126" s="160"/>
      <c r="D126" s="141"/>
      <c r="E126" s="141"/>
    </row>
    <row r="127" spans="1:5" s="17" customFormat="1">
      <c r="A127" s="160"/>
      <c r="B127" s="160"/>
      <c r="D127" s="141"/>
      <c r="E127" s="141"/>
    </row>
    <row r="128" spans="1:5" s="17" customFormat="1">
      <c r="A128" s="160"/>
      <c r="B128" s="160"/>
      <c r="D128" s="141"/>
      <c r="E128" s="141"/>
    </row>
    <row r="129" spans="1:5" s="17" customFormat="1">
      <c r="A129" s="160"/>
      <c r="B129" s="160"/>
      <c r="D129" s="141"/>
      <c r="E129" s="141"/>
    </row>
    <row r="130" spans="1:5" s="17" customFormat="1">
      <c r="A130" s="160"/>
      <c r="B130" s="160"/>
      <c r="D130" s="141"/>
      <c r="E130" s="141"/>
    </row>
    <row r="131" spans="1:5" s="17" customFormat="1">
      <c r="A131" s="160"/>
      <c r="B131" s="160"/>
      <c r="D131" s="141"/>
      <c r="E131" s="141"/>
    </row>
    <row r="132" spans="1:5" s="17" customFormat="1">
      <c r="A132" s="160"/>
      <c r="B132" s="160"/>
      <c r="D132" s="141"/>
      <c r="E132" s="141"/>
    </row>
    <row r="133" spans="1:5" s="17" customFormat="1">
      <c r="A133" s="160"/>
      <c r="B133" s="160"/>
      <c r="D133" s="141"/>
      <c r="E133" s="141"/>
    </row>
    <row r="134" spans="1:5" s="17" customFormat="1">
      <c r="A134" s="160"/>
      <c r="B134" s="160"/>
      <c r="D134" s="141"/>
      <c r="E134" s="141"/>
    </row>
    <row r="135" spans="1:5" s="17" customFormat="1">
      <c r="A135" s="160"/>
      <c r="B135" s="160"/>
      <c r="D135" s="141"/>
      <c r="E135" s="141"/>
    </row>
    <row r="136" spans="1:5" s="17" customFormat="1">
      <c r="A136" s="160"/>
      <c r="B136" s="160"/>
      <c r="D136" s="141"/>
      <c r="E136" s="141"/>
    </row>
    <row r="137" spans="1:5" s="17" customFormat="1">
      <c r="A137" s="160"/>
      <c r="B137" s="160"/>
      <c r="D137" s="141"/>
      <c r="E137" s="141"/>
    </row>
    <row r="138" spans="1:5" s="17" customFormat="1">
      <c r="A138" s="160"/>
      <c r="B138" s="160"/>
      <c r="D138" s="141"/>
      <c r="E138" s="141"/>
    </row>
    <row r="139" spans="1:5" s="17" customFormat="1">
      <c r="A139" s="160"/>
      <c r="B139" s="160"/>
      <c r="D139" s="141"/>
      <c r="E139" s="141"/>
    </row>
    <row r="140" spans="1:5" s="17" customFormat="1">
      <c r="A140" s="160"/>
      <c r="B140" s="160"/>
      <c r="D140" s="141"/>
      <c r="E140" s="141"/>
    </row>
    <row r="141" spans="1:5" s="17" customFormat="1">
      <c r="A141" s="160"/>
      <c r="B141" s="160"/>
      <c r="D141" s="141"/>
      <c r="E141" s="141"/>
    </row>
    <row r="142" spans="1:5" s="17" customFormat="1">
      <c r="A142" s="160"/>
      <c r="B142" s="160"/>
      <c r="D142" s="141"/>
      <c r="E142" s="141"/>
    </row>
    <row r="143" spans="1:5" s="17" customFormat="1">
      <c r="A143" s="160"/>
      <c r="B143" s="160"/>
      <c r="D143" s="141"/>
      <c r="E143" s="141"/>
    </row>
    <row r="144" spans="1:5" s="17" customFormat="1">
      <c r="A144" s="160"/>
      <c r="B144" s="160"/>
      <c r="D144" s="141"/>
      <c r="E144" s="141"/>
    </row>
    <row r="145" spans="1:5" s="17" customFormat="1">
      <c r="A145" s="160"/>
      <c r="B145" s="160"/>
      <c r="D145" s="141"/>
      <c r="E145" s="141"/>
    </row>
    <row r="146" spans="1:5" s="17" customFormat="1">
      <c r="A146" s="160"/>
      <c r="B146" s="160"/>
      <c r="D146" s="141"/>
      <c r="E146" s="141"/>
    </row>
    <row r="147" spans="1:5" s="17" customFormat="1">
      <c r="A147" s="160"/>
      <c r="B147" s="160"/>
      <c r="D147" s="141"/>
      <c r="E147" s="141"/>
    </row>
    <row r="148" spans="1:5" s="17" customFormat="1">
      <c r="A148" s="160"/>
      <c r="B148" s="160"/>
      <c r="D148" s="141"/>
      <c r="E148" s="141"/>
    </row>
    <row r="149" spans="1:5" s="17" customFormat="1">
      <c r="A149" s="160"/>
      <c r="B149" s="160"/>
      <c r="D149" s="141"/>
      <c r="E149" s="141"/>
    </row>
    <row r="150" spans="1:5" s="17" customFormat="1">
      <c r="A150" s="160"/>
      <c r="B150" s="160"/>
      <c r="D150" s="141"/>
      <c r="E150" s="141"/>
    </row>
    <row r="151" spans="1:5" s="17" customFormat="1">
      <c r="A151" s="160"/>
      <c r="B151" s="160"/>
      <c r="D151" s="141"/>
      <c r="E151" s="141"/>
    </row>
    <row r="152" spans="1:5" s="17" customFormat="1">
      <c r="A152" s="160"/>
      <c r="B152" s="160"/>
      <c r="D152" s="141"/>
      <c r="E152" s="141"/>
    </row>
    <row r="153" spans="1:5" s="17" customFormat="1">
      <c r="A153" s="160"/>
      <c r="B153" s="160"/>
      <c r="D153" s="141"/>
      <c r="E153" s="141"/>
    </row>
    <row r="154" spans="1:5" s="17" customFormat="1">
      <c r="A154" s="160"/>
      <c r="B154" s="160"/>
      <c r="D154" s="141"/>
      <c r="E154" s="141"/>
    </row>
    <row r="155" spans="1:5" s="17" customFormat="1">
      <c r="A155" s="160"/>
      <c r="B155" s="160"/>
      <c r="D155" s="141"/>
      <c r="E155" s="141"/>
    </row>
    <row r="156" spans="1:5" s="17" customFormat="1">
      <c r="A156" s="160"/>
      <c r="B156" s="160"/>
      <c r="D156" s="141"/>
      <c r="E156" s="141"/>
    </row>
    <row r="157" spans="1:5" s="17" customFormat="1">
      <c r="A157" s="160"/>
      <c r="B157" s="160"/>
      <c r="D157" s="141"/>
      <c r="E157" s="141"/>
    </row>
    <row r="158" spans="1:5" s="17" customFormat="1">
      <c r="A158" s="160"/>
      <c r="B158" s="160"/>
      <c r="D158" s="141"/>
      <c r="E158" s="141"/>
    </row>
    <row r="159" spans="1:5" s="17" customFormat="1">
      <c r="A159" s="160"/>
      <c r="B159" s="160"/>
      <c r="D159" s="141"/>
      <c r="E159" s="141"/>
    </row>
    <row r="160" spans="1:5" s="17" customFormat="1">
      <c r="A160" s="160"/>
      <c r="B160" s="160"/>
      <c r="D160" s="141"/>
      <c r="E160" s="141"/>
    </row>
    <row r="161" spans="1:15" s="17" customFormat="1">
      <c r="A161" s="160"/>
      <c r="B161" s="160"/>
      <c r="D161" s="141"/>
      <c r="E161" s="141"/>
    </row>
    <row r="162" spans="1:15" s="17" customFormat="1">
      <c r="A162" s="160"/>
      <c r="B162" s="160"/>
      <c r="D162" s="141"/>
      <c r="E162" s="141"/>
    </row>
    <row r="163" spans="1:15" s="17" customFormat="1">
      <c r="A163" s="160"/>
      <c r="B163" s="160"/>
      <c r="D163" s="141"/>
      <c r="E163" s="141"/>
    </row>
    <row r="164" spans="1:15" s="17" customFormat="1">
      <c r="A164" s="160"/>
      <c r="B164" s="160"/>
      <c r="D164" s="141"/>
      <c r="E164" s="141"/>
    </row>
    <row r="165" spans="1:15" s="17" customFormat="1">
      <c r="A165" s="160"/>
      <c r="B165" s="160"/>
      <c r="D165" s="141"/>
      <c r="E165" s="141"/>
    </row>
    <row r="166" spans="1:15" s="17" customFormat="1">
      <c r="A166" s="160"/>
      <c r="B166" s="160"/>
      <c r="D166" s="141"/>
      <c r="E166" s="141"/>
    </row>
    <row r="167" spans="1:15" s="17" customFormat="1">
      <c r="A167" s="160"/>
      <c r="B167" s="160"/>
      <c r="D167" s="141"/>
      <c r="E167" s="141"/>
    </row>
    <row r="168" spans="1:15" s="17" customFormat="1">
      <c r="A168" s="160"/>
      <c r="B168" s="160"/>
      <c r="D168" s="141"/>
      <c r="E168" s="141"/>
      <c r="I168" s="246"/>
      <c r="J168" s="246"/>
      <c r="K168" s="246"/>
      <c r="L168" s="246"/>
      <c r="M168" s="246"/>
      <c r="N168" s="246"/>
      <c r="O168" s="246"/>
    </row>
    <row r="169" spans="1:15" s="17" customFormat="1">
      <c r="A169" s="160"/>
      <c r="B169" s="160"/>
      <c r="D169" s="141"/>
      <c r="E169" s="141"/>
      <c r="I169" s="246"/>
      <c r="J169" s="246"/>
      <c r="K169" s="246"/>
      <c r="L169" s="246"/>
      <c r="M169" s="246"/>
      <c r="N169" s="246"/>
      <c r="O169" s="246"/>
    </row>
    <row r="170" spans="1:15" s="17" customFormat="1">
      <c r="A170" s="160"/>
      <c r="B170" s="160"/>
      <c r="D170" s="141"/>
      <c r="E170" s="141"/>
      <c r="I170" s="246"/>
      <c r="J170" s="246"/>
      <c r="K170" s="246"/>
      <c r="L170" s="246"/>
      <c r="M170" s="246"/>
      <c r="N170" s="246"/>
      <c r="O170" s="246"/>
    </row>
    <row r="171" spans="1:15" s="17" customFormat="1">
      <c r="A171" s="160"/>
      <c r="B171" s="160"/>
      <c r="D171" s="141"/>
      <c r="E171" s="141"/>
      <c r="I171" s="246"/>
      <c r="J171" s="246"/>
      <c r="K171" s="246"/>
      <c r="L171" s="246"/>
      <c r="M171" s="246"/>
      <c r="N171" s="246"/>
      <c r="O171" s="246"/>
    </row>
    <row r="172" spans="1:15" s="17" customFormat="1">
      <c r="A172" s="160"/>
      <c r="B172" s="160"/>
      <c r="D172" s="141"/>
      <c r="E172" s="141"/>
      <c r="I172" s="246"/>
      <c r="J172" s="246"/>
      <c r="K172" s="246"/>
      <c r="L172" s="246"/>
      <c r="M172" s="246"/>
      <c r="N172" s="246"/>
      <c r="O172" s="246"/>
    </row>
    <row r="173" spans="1:15" s="17" customFormat="1">
      <c r="A173" s="160"/>
      <c r="B173" s="160"/>
      <c r="D173" s="141"/>
      <c r="E173" s="141"/>
      <c r="I173" s="246"/>
      <c r="J173" s="246"/>
      <c r="K173" s="246"/>
      <c r="L173" s="246"/>
      <c r="M173" s="246"/>
      <c r="N173" s="246"/>
      <c r="O173" s="246"/>
    </row>
    <row r="174" spans="1:15" s="17" customFormat="1">
      <c r="A174" s="160"/>
      <c r="B174" s="160"/>
      <c r="D174" s="141"/>
      <c r="E174" s="141"/>
      <c r="I174" s="246"/>
      <c r="J174" s="246"/>
      <c r="K174" s="246"/>
      <c r="L174" s="246"/>
      <c r="M174" s="246"/>
      <c r="N174" s="246"/>
      <c r="O174" s="246"/>
    </row>
    <row r="175" spans="1:15" s="17" customFormat="1">
      <c r="A175" s="160"/>
      <c r="B175" s="160"/>
      <c r="D175" s="141"/>
      <c r="E175" s="141"/>
      <c r="I175" s="246"/>
      <c r="J175" s="246"/>
      <c r="K175" s="246"/>
      <c r="L175" s="246"/>
      <c r="M175" s="246"/>
      <c r="N175" s="246"/>
      <c r="O175" s="246"/>
    </row>
    <row r="176" spans="1:15" s="17" customFormat="1">
      <c r="A176" s="160"/>
      <c r="B176" s="160"/>
      <c r="D176" s="141"/>
      <c r="E176" s="141"/>
      <c r="I176" s="246"/>
      <c r="J176" s="246"/>
      <c r="K176" s="246"/>
      <c r="L176" s="246"/>
      <c r="M176" s="246"/>
      <c r="N176" s="246"/>
      <c r="O176" s="246"/>
    </row>
    <row r="177" spans="1:15" s="17" customFormat="1">
      <c r="A177" s="160"/>
      <c r="B177" s="160"/>
      <c r="D177" s="141"/>
      <c r="E177" s="141"/>
      <c r="I177" s="246"/>
      <c r="J177" s="246"/>
      <c r="K177" s="246"/>
      <c r="L177" s="246"/>
      <c r="M177" s="246"/>
      <c r="N177" s="246"/>
      <c r="O177" s="246"/>
    </row>
    <row r="178" spans="1:15" s="17" customFormat="1">
      <c r="A178" s="160"/>
      <c r="B178" s="160"/>
      <c r="D178" s="141"/>
      <c r="E178" s="141"/>
      <c r="I178" s="246"/>
      <c r="J178" s="246"/>
      <c r="K178" s="246"/>
      <c r="L178" s="246"/>
      <c r="M178" s="246"/>
      <c r="N178" s="246"/>
      <c r="O178" s="246"/>
    </row>
    <row r="179" spans="1:15" s="17" customFormat="1">
      <c r="A179" s="160"/>
      <c r="B179" s="160"/>
      <c r="D179" s="141"/>
      <c r="E179" s="141"/>
      <c r="I179" s="246"/>
      <c r="J179" s="246"/>
      <c r="K179" s="246"/>
      <c r="L179" s="246"/>
      <c r="M179" s="246"/>
      <c r="N179" s="246"/>
      <c r="O179" s="246"/>
    </row>
    <row r="180" spans="1:15" s="17" customFormat="1">
      <c r="A180" s="160"/>
      <c r="B180" s="160"/>
      <c r="D180" s="141"/>
      <c r="E180" s="141"/>
      <c r="I180" s="246"/>
      <c r="J180" s="246"/>
      <c r="K180" s="246"/>
      <c r="L180" s="246"/>
      <c r="M180" s="246"/>
      <c r="N180" s="246"/>
      <c r="O180" s="246"/>
    </row>
    <row r="181" spans="1:15" s="17" customFormat="1">
      <c r="A181" s="160"/>
      <c r="B181" s="160"/>
      <c r="D181" s="141"/>
      <c r="E181" s="141"/>
      <c r="I181" s="246"/>
      <c r="J181" s="246"/>
      <c r="K181" s="246"/>
      <c r="L181" s="246"/>
      <c r="M181" s="246"/>
      <c r="N181" s="246"/>
      <c r="O181" s="246"/>
    </row>
    <row r="182" spans="1:15" s="17" customFormat="1">
      <c r="A182" s="160"/>
      <c r="B182" s="160"/>
      <c r="D182" s="141"/>
      <c r="E182" s="141"/>
      <c r="I182" s="246"/>
      <c r="J182" s="246"/>
      <c r="K182" s="246"/>
      <c r="L182" s="246"/>
      <c r="M182" s="246"/>
      <c r="N182" s="246"/>
      <c r="O182" s="246"/>
    </row>
    <row r="183" spans="1:15" s="17" customFormat="1">
      <c r="A183" s="160"/>
      <c r="B183" s="160"/>
      <c r="D183" s="141"/>
      <c r="E183" s="141"/>
      <c r="I183" s="246"/>
      <c r="J183" s="246"/>
      <c r="K183" s="246"/>
      <c r="L183" s="246"/>
      <c r="M183" s="246"/>
      <c r="N183" s="246"/>
      <c r="O183" s="246"/>
    </row>
    <row r="184" spans="1:15" s="17" customFormat="1">
      <c r="A184" s="160"/>
      <c r="B184" s="160"/>
      <c r="D184" s="141"/>
      <c r="E184" s="141"/>
      <c r="I184" s="246"/>
      <c r="J184" s="246"/>
      <c r="K184" s="246"/>
      <c r="L184" s="246"/>
      <c r="M184" s="246"/>
      <c r="N184" s="246"/>
      <c r="O184" s="246"/>
    </row>
    <row r="185" spans="1:15" s="17" customFormat="1">
      <c r="A185" s="160"/>
      <c r="B185" s="160"/>
      <c r="D185" s="141"/>
      <c r="E185" s="141"/>
      <c r="I185" s="246"/>
      <c r="J185" s="246"/>
      <c r="K185" s="246"/>
      <c r="L185" s="246"/>
      <c r="M185" s="246"/>
      <c r="N185" s="246"/>
      <c r="O185" s="246"/>
    </row>
    <row r="186" spans="1:15" s="17" customFormat="1">
      <c r="A186" s="160"/>
      <c r="B186" s="160"/>
      <c r="D186" s="141"/>
      <c r="E186" s="141"/>
      <c r="I186" s="246"/>
      <c r="J186" s="246"/>
      <c r="K186" s="246"/>
      <c r="L186" s="246"/>
      <c r="M186" s="246"/>
      <c r="N186" s="246"/>
      <c r="O186" s="246"/>
    </row>
    <row r="187" spans="1:15" s="17" customFormat="1">
      <c r="A187" s="160"/>
      <c r="B187" s="160"/>
      <c r="D187" s="141"/>
      <c r="E187" s="141"/>
      <c r="I187" s="246"/>
      <c r="J187" s="246"/>
      <c r="K187" s="246"/>
      <c r="L187" s="246"/>
      <c r="M187" s="246"/>
      <c r="N187" s="246"/>
      <c r="O187" s="246"/>
    </row>
    <row r="188" spans="1:15" s="17" customFormat="1">
      <c r="A188" s="160"/>
      <c r="B188" s="160"/>
      <c r="D188" s="141"/>
      <c r="E188" s="141"/>
      <c r="I188" s="246"/>
      <c r="J188" s="246"/>
      <c r="K188" s="246"/>
      <c r="L188" s="246"/>
      <c r="M188" s="246"/>
      <c r="N188" s="246"/>
      <c r="O188" s="246"/>
    </row>
    <row r="189" spans="1:15" s="17" customFormat="1">
      <c r="A189" s="160"/>
      <c r="B189" s="160"/>
      <c r="D189" s="141"/>
      <c r="E189" s="141"/>
      <c r="I189" s="246"/>
      <c r="J189" s="246"/>
      <c r="K189" s="246"/>
      <c r="L189" s="246"/>
      <c r="M189" s="246"/>
      <c r="N189" s="246"/>
      <c r="O189" s="246"/>
    </row>
    <row r="190" spans="1:15" s="17" customFormat="1">
      <c r="A190" s="160"/>
      <c r="B190" s="160"/>
      <c r="D190" s="141"/>
      <c r="E190" s="141"/>
      <c r="I190" s="246"/>
      <c r="J190" s="246"/>
      <c r="K190" s="246"/>
      <c r="L190" s="246"/>
      <c r="M190" s="246"/>
      <c r="N190" s="246"/>
      <c r="O190" s="246"/>
    </row>
    <row r="191" spans="1:15" s="17" customFormat="1">
      <c r="A191" s="160"/>
      <c r="B191" s="160"/>
      <c r="D191" s="141"/>
      <c r="E191" s="141"/>
      <c r="I191" s="246"/>
      <c r="J191" s="246"/>
      <c r="K191" s="246"/>
      <c r="L191" s="246"/>
      <c r="M191" s="246"/>
      <c r="N191" s="246"/>
      <c r="O191" s="246"/>
    </row>
    <row r="192" spans="1:15" s="17" customFormat="1">
      <c r="A192" s="160"/>
      <c r="B192" s="160"/>
      <c r="D192" s="141"/>
      <c r="E192" s="141"/>
      <c r="I192" s="246"/>
      <c r="J192" s="246"/>
      <c r="K192" s="246"/>
      <c r="L192" s="246"/>
      <c r="M192" s="246"/>
      <c r="N192" s="246"/>
      <c r="O192" s="246"/>
    </row>
    <row r="193" spans="1:15" s="17" customFormat="1">
      <c r="A193" s="160"/>
      <c r="B193" s="160"/>
      <c r="D193" s="141"/>
      <c r="E193" s="141"/>
      <c r="I193" s="246"/>
      <c r="J193" s="246"/>
      <c r="K193" s="246"/>
      <c r="L193" s="246"/>
      <c r="M193" s="246"/>
      <c r="N193" s="246"/>
      <c r="O193" s="246"/>
    </row>
    <row r="194" spans="1:15" s="17" customFormat="1">
      <c r="A194" s="160"/>
      <c r="B194" s="160"/>
      <c r="D194" s="141"/>
      <c r="E194" s="141"/>
      <c r="I194" s="246"/>
      <c r="J194" s="246"/>
      <c r="K194" s="246"/>
      <c r="L194" s="246"/>
      <c r="M194" s="246"/>
      <c r="N194" s="246"/>
      <c r="O194" s="246"/>
    </row>
    <row r="195" spans="1:15" s="17" customFormat="1">
      <c r="A195" s="160"/>
      <c r="B195" s="160"/>
      <c r="D195" s="141"/>
      <c r="E195" s="141"/>
      <c r="I195" s="246"/>
      <c r="J195" s="246"/>
      <c r="K195" s="246"/>
      <c r="L195" s="246"/>
      <c r="M195" s="246"/>
      <c r="N195" s="246"/>
      <c r="O195" s="246"/>
    </row>
    <row r="196" spans="1:15" s="17" customFormat="1">
      <c r="A196" s="160"/>
      <c r="B196" s="160"/>
      <c r="D196" s="141"/>
      <c r="E196" s="141"/>
      <c r="I196" s="246"/>
      <c r="J196" s="246"/>
      <c r="K196" s="246"/>
      <c r="L196" s="246"/>
      <c r="M196" s="246"/>
      <c r="N196" s="246"/>
      <c r="O196" s="246"/>
    </row>
    <row r="197" spans="1:15" s="17" customFormat="1">
      <c r="A197" s="160"/>
      <c r="B197" s="160"/>
      <c r="D197" s="141"/>
      <c r="E197" s="141"/>
      <c r="I197" s="246"/>
      <c r="J197" s="246"/>
      <c r="K197" s="246"/>
      <c r="L197" s="246"/>
      <c r="M197" s="246"/>
      <c r="N197" s="246"/>
      <c r="O197" s="246"/>
    </row>
    <row r="198" spans="1:15" s="17" customFormat="1">
      <c r="A198" s="160"/>
      <c r="B198" s="160"/>
      <c r="D198" s="141"/>
      <c r="E198" s="141"/>
      <c r="I198" s="246"/>
      <c r="J198" s="246"/>
      <c r="K198" s="246"/>
      <c r="L198" s="246"/>
      <c r="M198" s="246"/>
      <c r="N198" s="246"/>
      <c r="O198" s="246"/>
    </row>
    <row r="199" spans="1:15" s="17" customFormat="1">
      <c r="A199" s="160"/>
      <c r="B199" s="160"/>
      <c r="D199" s="141"/>
      <c r="E199" s="141"/>
      <c r="I199" s="246"/>
      <c r="J199" s="246"/>
      <c r="K199" s="246"/>
      <c r="L199" s="246"/>
      <c r="M199" s="246"/>
      <c r="N199" s="246"/>
      <c r="O199" s="246"/>
    </row>
    <row r="200" spans="1:15" s="17" customFormat="1">
      <c r="A200" s="160"/>
      <c r="B200" s="160"/>
      <c r="D200" s="141"/>
      <c r="E200" s="141"/>
      <c r="I200" s="246"/>
      <c r="J200" s="246"/>
      <c r="K200" s="246"/>
      <c r="L200" s="246"/>
      <c r="M200" s="246"/>
      <c r="N200" s="246"/>
      <c r="O200" s="246"/>
    </row>
    <row r="201" spans="1:15" s="17" customFormat="1">
      <c r="A201" s="160"/>
      <c r="B201" s="160"/>
      <c r="D201" s="141"/>
      <c r="E201" s="141"/>
      <c r="I201" s="246"/>
      <c r="J201" s="246"/>
      <c r="K201" s="246"/>
      <c r="L201" s="246"/>
      <c r="M201" s="246"/>
      <c r="N201" s="246"/>
      <c r="O201" s="246"/>
    </row>
    <row r="202" spans="1:15" s="17" customFormat="1">
      <c r="A202" s="160"/>
      <c r="B202" s="160"/>
      <c r="D202" s="141"/>
      <c r="E202" s="141"/>
      <c r="I202" s="246"/>
      <c r="J202" s="246"/>
      <c r="K202" s="246"/>
      <c r="L202" s="246"/>
      <c r="M202" s="246"/>
      <c r="N202" s="246"/>
      <c r="O202" s="246"/>
    </row>
    <row r="203" spans="1:15" s="17" customFormat="1">
      <c r="A203" s="160"/>
      <c r="B203" s="160"/>
      <c r="D203" s="141"/>
      <c r="E203" s="141"/>
      <c r="I203" s="246"/>
      <c r="J203" s="246"/>
      <c r="K203" s="246"/>
      <c r="L203" s="246"/>
      <c r="M203" s="246"/>
      <c r="N203" s="246"/>
      <c r="O203" s="246"/>
    </row>
    <row r="204" spans="1:15" s="17" customFormat="1">
      <c r="A204" s="160"/>
      <c r="B204" s="160"/>
      <c r="D204" s="141"/>
      <c r="E204" s="141"/>
      <c r="I204" s="246"/>
      <c r="J204" s="246"/>
      <c r="K204" s="246"/>
      <c r="L204" s="246"/>
      <c r="M204" s="246"/>
      <c r="N204" s="246"/>
      <c r="O204" s="246"/>
    </row>
    <row r="205" spans="1:15" s="17" customFormat="1">
      <c r="A205" s="160"/>
      <c r="B205" s="160"/>
      <c r="D205" s="141"/>
      <c r="E205" s="141"/>
      <c r="I205" s="246"/>
      <c r="J205" s="246"/>
      <c r="K205" s="246"/>
      <c r="L205" s="246"/>
      <c r="M205" s="246"/>
      <c r="N205" s="246"/>
      <c r="O205" s="246"/>
    </row>
    <row r="206" spans="1:15" s="17" customFormat="1">
      <c r="A206" s="160"/>
      <c r="B206" s="160"/>
      <c r="D206" s="141"/>
      <c r="E206" s="141"/>
      <c r="I206" s="246"/>
      <c r="J206" s="246"/>
      <c r="K206" s="246"/>
      <c r="L206" s="246"/>
      <c r="M206" s="246"/>
      <c r="N206" s="246"/>
      <c r="O206" s="246"/>
    </row>
    <row r="207" spans="1:15" s="17" customFormat="1">
      <c r="A207" s="160"/>
      <c r="B207" s="160"/>
      <c r="D207" s="141"/>
      <c r="E207" s="141"/>
      <c r="I207" s="246"/>
      <c r="J207" s="246"/>
      <c r="K207" s="246"/>
      <c r="L207" s="246"/>
      <c r="M207" s="246"/>
      <c r="N207" s="246"/>
      <c r="O207" s="246"/>
    </row>
    <row r="208" spans="1:15" s="17" customFormat="1">
      <c r="A208" s="160"/>
      <c r="B208" s="160"/>
      <c r="D208" s="141"/>
      <c r="E208" s="141"/>
      <c r="I208" s="246"/>
      <c r="J208" s="246"/>
      <c r="K208" s="246"/>
      <c r="L208" s="246"/>
      <c r="M208" s="246"/>
      <c r="N208" s="246"/>
      <c r="O208" s="246"/>
    </row>
    <row r="209" spans="1:15" s="17" customFormat="1">
      <c r="A209" s="160"/>
      <c r="B209" s="160"/>
      <c r="D209" s="141"/>
      <c r="E209" s="141"/>
      <c r="I209" s="246"/>
      <c r="J209" s="246"/>
      <c r="K209" s="246"/>
      <c r="L209" s="246"/>
      <c r="M209" s="246"/>
      <c r="N209" s="246"/>
      <c r="O209" s="246"/>
    </row>
    <row r="210" spans="1:15" s="17" customFormat="1">
      <c r="A210" s="160"/>
      <c r="B210" s="160"/>
      <c r="D210" s="141"/>
      <c r="E210" s="141"/>
      <c r="I210" s="246"/>
      <c r="J210" s="246"/>
      <c r="K210" s="246"/>
      <c r="L210" s="246"/>
      <c r="M210" s="246"/>
      <c r="N210" s="246"/>
      <c r="O210" s="246"/>
    </row>
    <row r="211" spans="1:15" s="17" customFormat="1">
      <c r="A211" s="160"/>
      <c r="B211" s="160"/>
      <c r="D211" s="141"/>
      <c r="E211" s="141"/>
      <c r="I211" s="246"/>
      <c r="J211" s="246"/>
      <c r="K211" s="246"/>
      <c r="L211" s="246"/>
      <c r="M211" s="246"/>
      <c r="N211" s="246"/>
      <c r="O211" s="246"/>
    </row>
    <row r="212" spans="1:15" s="17" customFormat="1">
      <c r="A212" s="160"/>
      <c r="B212" s="160"/>
      <c r="D212" s="141"/>
      <c r="E212" s="141"/>
      <c r="I212" s="246"/>
      <c r="J212" s="246"/>
      <c r="K212" s="246"/>
      <c r="L212" s="246"/>
      <c r="M212" s="246"/>
      <c r="N212" s="246"/>
      <c r="O212" s="246"/>
    </row>
    <row r="213" spans="1:15" s="17" customFormat="1">
      <c r="A213" s="160"/>
      <c r="B213" s="160"/>
      <c r="D213" s="141"/>
      <c r="E213" s="141"/>
      <c r="I213" s="246"/>
      <c r="J213" s="246"/>
      <c r="K213" s="246"/>
      <c r="L213" s="246"/>
      <c r="M213" s="246"/>
      <c r="N213" s="246"/>
      <c r="O213" s="246"/>
    </row>
    <row r="214" spans="1:15" s="17" customFormat="1">
      <c r="A214" s="160"/>
      <c r="B214" s="160"/>
      <c r="D214" s="141"/>
      <c r="E214" s="141"/>
      <c r="I214" s="246"/>
      <c r="J214" s="246"/>
      <c r="K214" s="246"/>
      <c r="L214" s="246"/>
      <c r="M214" s="246"/>
      <c r="N214" s="246"/>
      <c r="O214" s="246"/>
    </row>
    <row r="215" spans="1:15" s="17" customFormat="1">
      <c r="A215" s="160"/>
      <c r="B215" s="160"/>
      <c r="D215" s="141"/>
      <c r="E215" s="141"/>
      <c r="I215" s="246"/>
      <c r="J215" s="246"/>
      <c r="K215" s="246"/>
      <c r="L215" s="246"/>
      <c r="M215" s="246"/>
      <c r="N215" s="246"/>
      <c r="O215" s="246"/>
    </row>
    <row r="216" spans="1:15" s="17" customFormat="1">
      <c r="A216" s="160"/>
      <c r="B216" s="160"/>
      <c r="D216" s="141"/>
      <c r="E216" s="141"/>
      <c r="I216" s="246"/>
      <c r="J216" s="246"/>
      <c r="K216" s="246"/>
      <c r="L216" s="246"/>
      <c r="M216" s="246"/>
      <c r="N216" s="246"/>
      <c r="O216" s="246"/>
    </row>
    <row r="217" spans="1:15" s="17" customFormat="1">
      <c r="A217" s="160"/>
      <c r="B217" s="160"/>
      <c r="D217" s="141"/>
      <c r="E217" s="141"/>
      <c r="I217" s="246"/>
      <c r="J217" s="246"/>
      <c r="K217" s="246"/>
      <c r="L217" s="246"/>
      <c r="M217" s="246"/>
      <c r="N217" s="246"/>
      <c r="O217" s="246"/>
    </row>
    <row r="218" spans="1:15" s="17" customFormat="1">
      <c r="A218" s="160"/>
      <c r="B218" s="160"/>
      <c r="D218" s="141"/>
      <c r="E218" s="141"/>
      <c r="I218" s="246"/>
      <c r="J218" s="246"/>
      <c r="K218" s="246"/>
      <c r="L218" s="246"/>
      <c r="M218" s="246"/>
      <c r="N218" s="246"/>
      <c r="O218" s="246"/>
    </row>
    <row r="219" spans="1:15" s="17" customFormat="1">
      <c r="A219" s="160"/>
      <c r="B219" s="160"/>
      <c r="D219" s="141"/>
      <c r="E219" s="141"/>
      <c r="I219" s="246"/>
      <c r="J219" s="246"/>
      <c r="K219" s="246"/>
      <c r="L219" s="246"/>
      <c r="M219" s="246"/>
      <c r="N219" s="246"/>
      <c r="O219" s="246"/>
    </row>
    <row r="220" spans="1:15" s="17" customFormat="1">
      <c r="A220" s="160"/>
      <c r="B220" s="160"/>
      <c r="D220" s="141"/>
      <c r="E220" s="141"/>
      <c r="I220" s="246"/>
      <c r="J220" s="246"/>
      <c r="K220" s="246"/>
      <c r="L220" s="246"/>
      <c r="M220" s="246"/>
      <c r="N220" s="246"/>
      <c r="O220" s="246"/>
    </row>
    <row r="221" spans="1:15" s="17" customFormat="1">
      <c r="A221" s="160"/>
      <c r="B221" s="160"/>
      <c r="D221" s="141"/>
      <c r="E221" s="141"/>
      <c r="I221" s="246"/>
      <c r="J221" s="246"/>
      <c r="K221" s="246"/>
      <c r="L221" s="246"/>
      <c r="M221" s="246"/>
      <c r="N221" s="246"/>
      <c r="O221" s="246"/>
    </row>
    <row r="222" spans="1:15" s="17" customFormat="1">
      <c r="A222" s="160"/>
      <c r="B222" s="160"/>
      <c r="D222" s="141"/>
      <c r="E222" s="141"/>
      <c r="I222" s="246"/>
      <c r="J222" s="246"/>
      <c r="K222" s="246"/>
      <c r="L222" s="246"/>
      <c r="M222" s="246"/>
      <c r="N222" s="246"/>
      <c r="O222" s="246"/>
    </row>
    <row r="223" spans="1:15" s="17" customFormat="1">
      <c r="A223" s="160"/>
      <c r="B223" s="160"/>
      <c r="D223" s="141"/>
      <c r="E223" s="141"/>
      <c r="I223" s="246"/>
      <c r="J223" s="246"/>
      <c r="K223" s="246"/>
      <c r="L223" s="246"/>
      <c r="M223" s="246"/>
      <c r="N223" s="246"/>
      <c r="O223" s="246"/>
    </row>
    <row r="224" spans="1:15" s="17" customFormat="1">
      <c r="A224" s="160"/>
      <c r="B224" s="160"/>
      <c r="D224" s="141"/>
      <c r="E224" s="141"/>
      <c r="I224" s="246"/>
      <c r="J224" s="246"/>
      <c r="K224" s="246"/>
      <c r="L224" s="246"/>
      <c r="M224" s="246"/>
      <c r="N224" s="246"/>
      <c r="O224" s="246"/>
    </row>
    <row r="225" spans="1:15" s="17" customFormat="1">
      <c r="A225" s="160"/>
      <c r="B225" s="160"/>
      <c r="D225" s="141"/>
      <c r="E225" s="141"/>
      <c r="I225" s="246"/>
      <c r="J225" s="246"/>
      <c r="K225" s="246"/>
      <c r="L225" s="246"/>
      <c r="M225" s="246"/>
      <c r="N225" s="246"/>
      <c r="O225" s="246"/>
    </row>
    <row r="226" spans="1:15" s="17" customFormat="1">
      <c r="A226" s="160"/>
      <c r="B226" s="160"/>
      <c r="D226" s="141"/>
      <c r="E226" s="141"/>
      <c r="I226" s="246"/>
      <c r="J226" s="246"/>
      <c r="K226" s="246"/>
      <c r="L226" s="246"/>
      <c r="M226" s="246"/>
      <c r="N226" s="246"/>
      <c r="O226" s="246"/>
    </row>
    <row r="227" spans="1:15" s="17" customFormat="1">
      <c r="A227" s="160"/>
      <c r="B227" s="160"/>
      <c r="D227" s="141"/>
      <c r="E227" s="141"/>
      <c r="I227" s="246"/>
      <c r="J227" s="246"/>
      <c r="K227" s="246"/>
      <c r="L227" s="246"/>
      <c r="M227" s="246"/>
      <c r="N227" s="246"/>
      <c r="O227" s="246"/>
    </row>
    <row r="228" spans="1:15" s="17" customFormat="1">
      <c r="A228" s="160"/>
      <c r="B228" s="160"/>
      <c r="D228" s="141"/>
      <c r="E228" s="141"/>
      <c r="I228" s="246"/>
      <c r="J228" s="246"/>
      <c r="K228" s="246"/>
      <c r="L228" s="246"/>
      <c r="M228" s="246"/>
      <c r="N228" s="246"/>
      <c r="O228" s="246"/>
    </row>
    <row r="229" spans="1:15" s="17" customFormat="1">
      <c r="A229" s="160"/>
      <c r="B229" s="160"/>
      <c r="D229" s="141"/>
      <c r="E229" s="141"/>
      <c r="I229" s="246"/>
      <c r="J229" s="246"/>
      <c r="K229" s="246"/>
      <c r="L229" s="246"/>
      <c r="M229" s="246"/>
      <c r="N229" s="246"/>
      <c r="O229" s="246"/>
    </row>
    <row r="230" spans="1:15" s="17" customFormat="1">
      <c r="A230" s="160"/>
      <c r="B230" s="160"/>
      <c r="D230" s="141"/>
      <c r="E230" s="141"/>
      <c r="I230" s="246"/>
      <c r="J230" s="246"/>
      <c r="K230" s="246"/>
      <c r="L230" s="246"/>
      <c r="M230" s="246"/>
      <c r="N230" s="246"/>
      <c r="O230" s="246"/>
    </row>
    <row r="231" spans="1:15" s="17" customFormat="1">
      <c r="A231" s="160"/>
      <c r="B231" s="160"/>
      <c r="D231" s="141"/>
      <c r="E231" s="141"/>
      <c r="I231" s="246"/>
      <c r="J231" s="246"/>
      <c r="K231" s="246"/>
      <c r="L231" s="246"/>
      <c r="M231" s="246"/>
      <c r="N231" s="246"/>
      <c r="O231" s="246"/>
    </row>
    <row r="232" spans="1:15" s="17" customFormat="1">
      <c r="A232" s="160"/>
      <c r="B232" s="160"/>
      <c r="D232" s="141"/>
      <c r="E232" s="141"/>
      <c r="I232" s="246"/>
      <c r="J232" s="246"/>
      <c r="K232" s="246"/>
      <c r="L232" s="246"/>
      <c r="M232" s="246"/>
      <c r="N232" s="246"/>
      <c r="O232" s="246"/>
    </row>
    <row r="233" spans="1:15" s="17" customFormat="1">
      <c r="A233" s="160"/>
      <c r="B233" s="160"/>
      <c r="D233" s="141"/>
      <c r="E233" s="141"/>
      <c r="I233" s="246"/>
      <c r="J233" s="246"/>
      <c r="K233" s="246"/>
      <c r="L233" s="246"/>
      <c r="M233" s="246"/>
      <c r="N233" s="246"/>
      <c r="O233" s="246"/>
    </row>
    <row r="234" spans="1:15" s="17" customFormat="1">
      <c r="A234" s="160"/>
      <c r="B234" s="160"/>
      <c r="D234" s="141"/>
      <c r="E234" s="141"/>
      <c r="I234" s="246"/>
      <c r="J234" s="246"/>
      <c r="K234" s="246"/>
      <c r="L234" s="246"/>
      <c r="M234" s="246"/>
      <c r="N234" s="246"/>
      <c r="O234" s="246"/>
    </row>
    <row r="235" spans="1:15" s="17" customFormat="1">
      <c r="A235" s="160"/>
      <c r="B235" s="160"/>
      <c r="D235" s="141"/>
      <c r="E235" s="141"/>
      <c r="I235" s="246"/>
      <c r="J235" s="246"/>
      <c r="K235" s="246"/>
      <c r="L235" s="246"/>
      <c r="M235" s="246"/>
      <c r="N235" s="246"/>
      <c r="O235" s="246"/>
    </row>
    <row r="236" spans="1:15" s="17" customFormat="1">
      <c r="A236" s="160"/>
      <c r="B236" s="160"/>
      <c r="D236" s="141"/>
      <c r="E236" s="141"/>
      <c r="I236" s="246"/>
      <c r="J236" s="246"/>
      <c r="K236" s="246"/>
      <c r="L236" s="246"/>
      <c r="M236" s="246"/>
      <c r="N236" s="246"/>
      <c r="O236" s="246"/>
    </row>
    <row r="237" spans="1:15" s="17" customFormat="1">
      <c r="A237" s="160"/>
      <c r="B237" s="160"/>
      <c r="D237" s="141"/>
      <c r="E237" s="141"/>
      <c r="I237" s="246"/>
      <c r="J237" s="246"/>
      <c r="K237" s="246"/>
      <c r="L237" s="246"/>
      <c r="M237" s="246"/>
      <c r="N237" s="246"/>
      <c r="O237" s="246"/>
    </row>
    <row r="238" spans="1:15" s="17" customFormat="1">
      <c r="A238" s="160"/>
      <c r="B238" s="160"/>
      <c r="D238" s="141"/>
      <c r="E238" s="141"/>
      <c r="I238" s="246"/>
      <c r="J238" s="246"/>
      <c r="K238" s="246"/>
      <c r="L238" s="246"/>
      <c r="M238" s="246"/>
      <c r="N238" s="246"/>
      <c r="O238" s="246"/>
    </row>
    <row r="239" spans="1:15" s="17" customFormat="1">
      <c r="A239" s="160"/>
      <c r="B239" s="160"/>
      <c r="D239" s="141"/>
      <c r="E239" s="141"/>
      <c r="I239" s="246"/>
      <c r="J239" s="246"/>
      <c r="K239" s="246"/>
      <c r="L239" s="246"/>
      <c r="M239" s="246"/>
      <c r="N239" s="246"/>
      <c r="O239" s="246"/>
    </row>
    <row r="240" spans="1:15" s="17" customFormat="1">
      <c r="A240" s="160"/>
      <c r="B240" s="160"/>
      <c r="D240" s="141"/>
      <c r="E240" s="141"/>
      <c r="I240" s="246"/>
      <c r="J240" s="246"/>
      <c r="K240" s="246"/>
      <c r="L240" s="246"/>
      <c r="M240" s="246"/>
      <c r="N240" s="246"/>
      <c r="O240" s="246"/>
    </row>
    <row r="241" spans="1:15" s="17" customFormat="1">
      <c r="A241" s="160"/>
      <c r="B241" s="160"/>
      <c r="D241" s="141"/>
      <c r="E241" s="141"/>
      <c r="I241" s="246"/>
      <c r="J241" s="246"/>
      <c r="K241" s="246"/>
      <c r="L241" s="246"/>
      <c r="M241" s="246"/>
      <c r="N241" s="246"/>
      <c r="O241" s="246"/>
    </row>
    <row r="242" spans="1:15" s="17" customFormat="1">
      <c r="A242" s="160"/>
      <c r="B242" s="160"/>
      <c r="D242" s="141"/>
      <c r="E242" s="141"/>
      <c r="I242" s="246"/>
      <c r="J242" s="246"/>
      <c r="K242" s="246"/>
      <c r="L242" s="246"/>
      <c r="M242" s="246"/>
      <c r="N242" s="246"/>
      <c r="O242" s="246"/>
    </row>
    <row r="243" spans="1:15" s="17" customFormat="1">
      <c r="A243" s="160"/>
      <c r="B243" s="160"/>
      <c r="D243" s="141"/>
      <c r="E243" s="141"/>
      <c r="I243" s="246"/>
      <c r="J243" s="246"/>
      <c r="K243" s="246"/>
      <c r="L243" s="246"/>
      <c r="M243" s="246"/>
      <c r="N243" s="246"/>
      <c r="O243" s="246"/>
    </row>
    <row r="244" spans="1:15" s="17" customFormat="1">
      <c r="A244" s="160"/>
      <c r="B244" s="160"/>
      <c r="D244" s="141"/>
      <c r="E244" s="141"/>
      <c r="I244" s="246"/>
      <c r="J244" s="246"/>
      <c r="K244" s="246"/>
      <c r="L244" s="246"/>
      <c r="M244" s="246"/>
      <c r="N244" s="246"/>
      <c r="O244" s="246"/>
    </row>
    <row r="245" spans="1:15" s="17" customFormat="1">
      <c r="A245" s="160"/>
      <c r="B245" s="160"/>
      <c r="D245" s="141"/>
      <c r="E245" s="141"/>
      <c r="I245" s="246"/>
      <c r="J245" s="246"/>
      <c r="K245" s="246"/>
      <c r="L245" s="246"/>
      <c r="M245" s="246"/>
      <c r="N245" s="246"/>
      <c r="O245" s="246"/>
    </row>
    <row r="246" spans="1:15" s="17" customFormat="1">
      <c r="A246" s="160"/>
      <c r="B246" s="160"/>
      <c r="D246" s="141"/>
      <c r="E246" s="141"/>
      <c r="I246" s="246"/>
      <c r="J246" s="246"/>
      <c r="K246" s="246"/>
      <c r="L246" s="246"/>
      <c r="M246" s="246"/>
      <c r="N246" s="246"/>
      <c r="O246" s="246"/>
    </row>
    <row r="247" spans="1:15" s="17" customFormat="1">
      <c r="A247" s="160"/>
      <c r="B247" s="160"/>
      <c r="D247" s="141"/>
      <c r="E247" s="141"/>
      <c r="I247" s="246"/>
      <c r="J247" s="246"/>
      <c r="K247" s="246"/>
      <c r="L247" s="246"/>
      <c r="M247" s="246"/>
      <c r="N247" s="246"/>
      <c r="O247" s="246"/>
    </row>
    <row r="248" spans="1:15" s="17" customFormat="1">
      <c r="A248" s="160"/>
      <c r="B248" s="160"/>
      <c r="D248" s="141"/>
      <c r="E248" s="141"/>
      <c r="I248" s="246"/>
      <c r="J248" s="246"/>
      <c r="K248" s="246"/>
      <c r="L248" s="246"/>
      <c r="M248" s="246"/>
      <c r="N248" s="246"/>
      <c r="O248" s="246"/>
    </row>
    <row r="249" spans="1:15" s="17" customFormat="1">
      <c r="A249" s="160"/>
      <c r="B249" s="160"/>
      <c r="D249" s="141"/>
      <c r="E249" s="141"/>
      <c r="I249" s="246"/>
      <c r="J249" s="246"/>
      <c r="K249" s="246"/>
      <c r="L249" s="246"/>
      <c r="M249" s="246"/>
      <c r="N249" s="246"/>
      <c r="O249" s="246"/>
    </row>
    <row r="250" spans="1:15" s="17" customFormat="1">
      <c r="A250" s="160"/>
      <c r="B250" s="160"/>
      <c r="D250" s="141"/>
      <c r="E250" s="141"/>
      <c r="I250" s="246"/>
      <c r="J250" s="246"/>
      <c r="K250" s="246"/>
      <c r="L250" s="246"/>
      <c r="M250" s="246"/>
      <c r="N250" s="246"/>
      <c r="O250" s="246"/>
    </row>
    <row r="251" spans="1:15" s="17" customFormat="1">
      <c r="A251" s="160"/>
      <c r="B251" s="160"/>
      <c r="D251" s="141"/>
      <c r="E251" s="141"/>
      <c r="I251" s="246"/>
      <c r="J251" s="246"/>
      <c r="K251" s="246"/>
      <c r="L251" s="246"/>
      <c r="M251" s="246"/>
      <c r="N251" s="246"/>
      <c r="O251" s="246"/>
    </row>
    <row r="252" spans="1:15" s="17" customFormat="1">
      <c r="A252" s="160"/>
      <c r="B252" s="160"/>
      <c r="D252" s="141"/>
      <c r="E252" s="141"/>
      <c r="I252" s="246"/>
      <c r="J252" s="246"/>
      <c r="K252" s="246"/>
      <c r="L252" s="246"/>
      <c r="M252" s="246"/>
      <c r="N252" s="246"/>
      <c r="O252" s="246"/>
    </row>
    <row r="253" spans="1:15" s="17" customFormat="1">
      <c r="A253" s="160"/>
      <c r="B253" s="160"/>
      <c r="D253" s="141"/>
      <c r="E253" s="141"/>
      <c r="I253" s="246"/>
      <c r="J253" s="246"/>
      <c r="K253" s="246"/>
      <c r="L253" s="246"/>
      <c r="M253" s="246"/>
      <c r="N253" s="246"/>
      <c r="O253" s="246"/>
    </row>
    <row r="254" spans="1:15" s="17" customFormat="1">
      <c r="A254" s="160"/>
      <c r="B254" s="160"/>
      <c r="D254" s="141"/>
      <c r="E254" s="141"/>
      <c r="I254" s="246"/>
      <c r="J254" s="246"/>
      <c r="K254" s="246"/>
      <c r="L254" s="246"/>
      <c r="M254" s="246"/>
      <c r="N254" s="246"/>
      <c r="O254" s="246"/>
    </row>
    <row r="255" spans="1:15" s="17" customFormat="1">
      <c r="A255" s="160"/>
      <c r="B255" s="160"/>
      <c r="D255" s="141"/>
      <c r="E255" s="141"/>
      <c r="I255" s="246"/>
      <c r="J255" s="246"/>
      <c r="K255" s="246"/>
      <c r="L255" s="246"/>
      <c r="M255" s="246"/>
      <c r="N255" s="246"/>
      <c r="O255" s="246"/>
    </row>
    <row r="256" spans="1:15" s="17" customFormat="1">
      <c r="A256" s="160"/>
      <c r="B256" s="160"/>
      <c r="D256" s="141"/>
      <c r="E256" s="141"/>
      <c r="I256" s="246"/>
      <c r="J256" s="246"/>
      <c r="K256" s="246"/>
      <c r="L256" s="246"/>
      <c r="M256" s="246"/>
      <c r="N256" s="246"/>
      <c r="O256" s="246"/>
    </row>
    <row r="257" spans="1:15" s="17" customFormat="1">
      <c r="A257" s="160"/>
      <c r="B257" s="160"/>
      <c r="D257" s="141"/>
      <c r="E257" s="141"/>
      <c r="I257" s="246"/>
      <c r="J257" s="246"/>
      <c r="K257" s="246"/>
      <c r="L257" s="246"/>
      <c r="M257" s="246"/>
      <c r="N257" s="246"/>
      <c r="O257" s="246"/>
    </row>
    <row r="258" spans="1:15" s="17" customFormat="1">
      <c r="A258" s="160"/>
      <c r="B258" s="160"/>
      <c r="D258" s="141"/>
      <c r="E258" s="141"/>
      <c r="I258" s="246"/>
      <c r="J258" s="246"/>
      <c r="K258" s="246"/>
      <c r="L258" s="246"/>
      <c r="M258" s="246"/>
      <c r="N258" s="246"/>
      <c r="O258" s="246"/>
    </row>
    <row r="259" spans="1:15" s="17" customFormat="1">
      <c r="A259" s="160"/>
      <c r="B259" s="160"/>
      <c r="D259" s="141"/>
      <c r="E259" s="141"/>
      <c r="I259" s="246"/>
      <c r="J259" s="246"/>
      <c r="K259" s="246"/>
      <c r="L259" s="246"/>
      <c r="M259" s="246"/>
      <c r="N259" s="246"/>
      <c r="O259" s="246"/>
    </row>
    <row r="260" spans="1:15" s="17" customFormat="1">
      <c r="A260" s="160"/>
      <c r="B260" s="160"/>
      <c r="D260" s="141"/>
      <c r="E260" s="141"/>
      <c r="I260" s="246"/>
      <c r="J260" s="246"/>
      <c r="K260" s="246"/>
      <c r="L260" s="246"/>
      <c r="M260" s="246"/>
      <c r="N260" s="246"/>
      <c r="O260" s="246"/>
    </row>
    <row r="261" spans="1:15" s="17" customFormat="1">
      <c r="A261" s="160"/>
      <c r="B261" s="160"/>
      <c r="D261" s="141"/>
      <c r="E261" s="141"/>
      <c r="I261" s="246"/>
      <c r="J261" s="246"/>
      <c r="K261" s="246"/>
      <c r="L261" s="246"/>
      <c r="M261" s="246"/>
      <c r="N261" s="246"/>
      <c r="O261" s="246"/>
    </row>
    <row r="262" spans="1:15" s="17" customFormat="1">
      <c r="A262" s="160"/>
      <c r="B262" s="160"/>
      <c r="D262" s="141"/>
      <c r="E262" s="141"/>
      <c r="I262" s="246"/>
      <c r="J262" s="246"/>
      <c r="K262" s="246"/>
      <c r="L262" s="246"/>
      <c r="M262" s="246"/>
      <c r="N262" s="246"/>
      <c r="O262" s="246"/>
    </row>
    <row r="263" spans="1:15" s="17" customFormat="1">
      <c r="A263" s="160"/>
      <c r="B263" s="160"/>
      <c r="D263" s="141"/>
      <c r="E263" s="141"/>
      <c r="I263" s="246"/>
      <c r="J263" s="246"/>
      <c r="K263" s="246"/>
      <c r="L263" s="246"/>
      <c r="M263" s="246"/>
      <c r="N263" s="246"/>
      <c r="O263" s="246"/>
    </row>
    <row r="264" spans="1:15" s="17" customFormat="1">
      <c r="A264" s="160"/>
      <c r="B264" s="160"/>
      <c r="D264" s="141"/>
      <c r="E264" s="141"/>
      <c r="I264" s="246"/>
      <c r="J264" s="246"/>
      <c r="K264" s="246"/>
      <c r="L264" s="246"/>
      <c r="M264" s="246"/>
      <c r="N264" s="246"/>
      <c r="O264" s="246"/>
    </row>
    <row r="265" spans="1:15" s="17" customFormat="1">
      <c r="A265" s="160"/>
      <c r="B265" s="160"/>
      <c r="D265" s="141"/>
      <c r="E265" s="141"/>
      <c r="I265" s="246"/>
      <c r="J265" s="246"/>
      <c r="K265" s="246"/>
      <c r="L265" s="246"/>
      <c r="M265" s="246"/>
      <c r="N265" s="246"/>
      <c r="O265" s="246"/>
    </row>
    <row r="266" spans="1:15" s="17" customFormat="1">
      <c r="A266" s="160"/>
      <c r="B266" s="160"/>
      <c r="D266" s="141"/>
      <c r="E266" s="141"/>
      <c r="I266" s="246"/>
      <c r="J266" s="246"/>
      <c r="K266" s="246"/>
      <c r="L266" s="246"/>
      <c r="M266" s="246"/>
      <c r="N266" s="246"/>
      <c r="O266" s="246"/>
    </row>
    <row r="267" spans="1:15" s="17" customFormat="1">
      <c r="A267" s="160"/>
      <c r="B267" s="160"/>
      <c r="D267" s="141"/>
      <c r="E267" s="141"/>
      <c r="I267" s="246"/>
      <c r="J267" s="246"/>
      <c r="K267" s="246"/>
      <c r="L267" s="246"/>
      <c r="M267" s="246"/>
      <c r="N267" s="246"/>
      <c r="O267" s="246"/>
    </row>
    <row r="268" spans="1:15" s="17" customFormat="1">
      <c r="A268" s="160"/>
      <c r="B268" s="160"/>
      <c r="D268" s="141"/>
      <c r="E268" s="141"/>
      <c r="I268" s="246"/>
      <c r="J268" s="246"/>
      <c r="K268" s="246"/>
      <c r="L268" s="246"/>
      <c r="M268" s="246"/>
      <c r="N268" s="246"/>
      <c r="O268" s="246"/>
    </row>
    <row r="269" spans="1:15" s="17" customFormat="1">
      <c r="A269" s="160"/>
      <c r="B269" s="160"/>
      <c r="D269" s="141"/>
      <c r="E269" s="141"/>
      <c r="I269" s="246"/>
      <c r="J269" s="246"/>
      <c r="K269" s="246"/>
      <c r="L269" s="246"/>
      <c r="M269" s="246"/>
      <c r="N269" s="246"/>
      <c r="O269" s="246"/>
    </row>
    <row r="270" spans="1:15" s="17" customFormat="1">
      <c r="A270" s="160"/>
      <c r="B270" s="160"/>
      <c r="D270" s="141"/>
      <c r="E270" s="141"/>
      <c r="I270" s="246"/>
      <c r="J270" s="246"/>
      <c r="K270" s="246"/>
      <c r="L270" s="246"/>
      <c r="M270" s="246"/>
      <c r="N270" s="246"/>
      <c r="O270" s="246"/>
    </row>
    <row r="271" spans="1:15" s="17" customFormat="1">
      <c r="A271" s="160"/>
      <c r="B271" s="160"/>
      <c r="D271" s="141"/>
      <c r="E271" s="141"/>
      <c r="I271" s="246"/>
      <c r="J271" s="246"/>
      <c r="K271" s="246"/>
      <c r="L271" s="246"/>
      <c r="M271" s="246"/>
      <c r="N271" s="246"/>
      <c r="O271" s="246"/>
    </row>
    <row r="272" spans="1:15" s="17" customFormat="1">
      <c r="A272" s="160"/>
      <c r="B272" s="160"/>
      <c r="D272" s="141"/>
      <c r="E272" s="141"/>
      <c r="I272" s="246"/>
      <c r="J272" s="246"/>
      <c r="K272" s="246"/>
      <c r="L272" s="246"/>
      <c r="M272" s="246"/>
      <c r="N272" s="246"/>
      <c r="O272" s="246"/>
    </row>
    <row r="273" spans="1:15" s="17" customFormat="1">
      <c r="A273" s="160"/>
      <c r="B273" s="160"/>
      <c r="D273" s="141"/>
      <c r="E273" s="141"/>
      <c r="I273" s="246"/>
      <c r="J273" s="246"/>
      <c r="K273" s="246"/>
      <c r="L273" s="246"/>
      <c r="M273" s="246"/>
      <c r="N273" s="246"/>
      <c r="O273" s="246"/>
    </row>
    <row r="274" spans="1:15" s="17" customFormat="1">
      <c r="A274" s="160"/>
      <c r="B274" s="160"/>
      <c r="D274" s="141"/>
      <c r="E274" s="141"/>
      <c r="I274" s="246"/>
      <c r="J274" s="246"/>
      <c r="K274" s="246"/>
      <c r="L274" s="246"/>
      <c r="M274" s="246"/>
      <c r="N274" s="246"/>
      <c r="O274" s="246"/>
    </row>
    <row r="275" spans="1:15" s="17" customFormat="1">
      <c r="A275" s="160"/>
      <c r="B275" s="160"/>
      <c r="D275" s="141"/>
      <c r="E275" s="141"/>
      <c r="I275" s="246"/>
      <c r="J275" s="246"/>
      <c r="K275" s="246"/>
      <c r="L275" s="246"/>
      <c r="M275" s="246"/>
      <c r="N275" s="246"/>
      <c r="O275" s="246"/>
    </row>
    <row r="276" spans="1:15" s="17" customFormat="1">
      <c r="A276" s="160"/>
      <c r="B276" s="160"/>
      <c r="D276" s="141"/>
      <c r="E276" s="141"/>
      <c r="I276" s="246"/>
      <c r="J276" s="246"/>
      <c r="K276" s="246"/>
      <c r="L276" s="246"/>
      <c r="M276" s="246"/>
      <c r="N276" s="246"/>
      <c r="O276" s="246"/>
    </row>
    <row r="277" spans="1:15" s="17" customFormat="1">
      <c r="A277" s="160"/>
      <c r="B277" s="160"/>
      <c r="D277" s="141"/>
      <c r="E277" s="141"/>
      <c r="I277" s="246"/>
      <c r="J277" s="246"/>
      <c r="K277" s="246"/>
      <c r="L277" s="246"/>
      <c r="M277" s="246"/>
      <c r="N277" s="246"/>
      <c r="O277" s="246"/>
    </row>
    <row r="278" spans="1:15" s="17" customFormat="1">
      <c r="A278" s="160"/>
      <c r="B278" s="160"/>
      <c r="D278" s="141"/>
      <c r="E278" s="141"/>
      <c r="I278" s="246"/>
      <c r="J278" s="246"/>
      <c r="K278" s="246"/>
      <c r="L278" s="246"/>
      <c r="M278" s="246"/>
      <c r="N278" s="246"/>
      <c r="O278" s="246"/>
    </row>
    <row r="279" spans="1:15" s="17" customFormat="1">
      <c r="A279" s="160"/>
      <c r="B279" s="160"/>
      <c r="D279" s="141"/>
      <c r="E279" s="141"/>
      <c r="I279" s="246"/>
      <c r="J279" s="246"/>
      <c r="K279" s="246"/>
      <c r="L279" s="246"/>
      <c r="M279" s="246"/>
      <c r="N279" s="246"/>
      <c r="O279" s="246"/>
    </row>
    <row r="280" spans="1:15" s="17" customFormat="1">
      <c r="A280" s="160"/>
      <c r="B280" s="160"/>
      <c r="D280" s="141"/>
      <c r="E280" s="141"/>
      <c r="I280" s="246"/>
      <c r="J280" s="246"/>
      <c r="K280" s="246"/>
      <c r="L280" s="246"/>
      <c r="M280" s="246"/>
      <c r="N280" s="246"/>
      <c r="O280" s="246"/>
    </row>
    <row r="281" spans="1:15" s="17" customFormat="1">
      <c r="A281" s="160"/>
      <c r="B281" s="160"/>
      <c r="D281" s="141"/>
      <c r="E281" s="141"/>
      <c r="I281" s="246"/>
      <c r="J281" s="246"/>
      <c r="K281" s="246"/>
      <c r="L281" s="246"/>
      <c r="M281" s="246"/>
      <c r="N281" s="246"/>
      <c r="O281" s="246"/>
    </row>
    <row r="282" spans="1:15" s="17" customFormat="1">
      <c r="A282" s="160"/>
      <c r="B282" s="160"/>
      <c r="D282" s="141"/>
      <c r="E282" s="141"/>
      <c r="I282" s="246"/>
      <c r="J282" s="246"/>
      <c r="K282" s="246"/>
      <c r="L282" s="246"/>
      <c r="M282" s="246"/>
      <c r="N282" s="246"/>
      <c r="O282" s="246"/>
    </row>
    <row r="283" spans="1:15" s="17" customFormat="1">
      <c r="A283" s="160"/>
      <c r="B283" s="160"/>
      <c r="D283" s="141"/>
      <c r="E283" s="141"/>
      <c r="I283" s="246"/>
      <c r="J283" s="246"/>
      <c r="K283" s="246"/>
      <c r="L283" s="246"/>
      <c r="M283" s="246"/>
      <c r="N283" s="246"/>
      <c r="O283" s="246"/>
    </row>
    <row r="284" spans="1:15" s="17" customFormat="1">
      <c r="A284" s="160"/>
      <c r="B284" s="160"/>
      <c r="D284" s="141"/>
      <c r="E284" s="141"/>
      <c r="I284" s="246"/>
      <c r="J284" s="246"/>
      <c r="K284" s="246"/>
      <c r="L284" s="246"/>
      <c r="M284" s="246"/>
      <c r="N284" s="246"/>
      <c r="O284" s="246"/>
    </row>
    <row r="285" spans="1:15" s="17" customFormat="1">
      <c r="A285" s="160"/>
      <c r="B285" s="160"/>
      <c r="D285" s="141"/>
      <c r="E285" s="141"/>
      <c r="I285" s="246"/>
      <c r="J285" s="246"/>
      <c r="K285" s="246"/>
      <c r="L285" s="246"/>
      <c r="M285" s="246"/>
      <c r="N285" s="246"/>
      <c r="O285" s="246"/>
    </row>
    <row r="286" spans="1:15" s="17" customFormat="1">
      <c r="A286" s="160"/>
      <c r="B286" s="160"/>
      <c r="D286" s="141"/>
      <c r="E286" s="141"/>
      <c r="I286" s="246"/>
      <c r="J286" s="246"/>
      <c r="K286" s="246"/>
      <c r="L286" s="246"/>
      <c r="M286" s="246"/>
      <c r="N286" s="246"/>
      <c r="O286" s="246"/>
    </row>
    <row r="287" spans="1:15" s="17" customFormat="1">
      <c r="A287" s="160"/>
      <c r="B287" s="160"/>
      <c r="D287" s="141"/>
      <c r="E287" s="141"/>
      <c r="I287" s="246"/>
      <c r="J287" s="246"/>
      <c r="K287" s="246"/>
      <c r="L287" s="246"/>
      <c r="M287" s="246"/>
      <c r="N287" s="246"/>
      <c r="O287" s="246"/>
    </row>
    <row r="288" spans="1:15" s="17" customFormat="1">
      <c r="A288" s="160"/>
      <c r="B288" s="160"/>
      <c r="D288" s="141"/>
      <c r="E288" s="141"/>
      <c r="I288" s="246"/>
      <c r="J288" s="246"/>
      <c r="K288" s="246"/>
      <c r="L288" s="246"/>
      <c r="M288" s="246"/>
      <c r="N288" s="246"/>
      <c r="O288" s="246"/>
    </row>
    <row r="289" spans="1:15" s="17" customFormat="1">
      <c r="A289" s="160"/>
      <c r="B289" s="160"/>
      <c r="D289" s="141"/>
      <c r="E289" s="141"/>
      <c r="I289" s="246"/>
      <c r="J289" s="246"/>
      <c r="K289" s="246"/>
      <c r="L289" s="246"/>
      <c r="M289" s="246"/>
      <c r="N289" s="246"/>
      <c r="O289" s="246"/>
    </row>
    <row r="290" spans="1:15" s="17" customFormat="1">
      <c r="A290" s="160"/>
      <c r="B290" s="160"/>
      <c r="D290" s="141"/>
      <c r="E290" s="141"/>
      <c r="I290" s="246"/>
      <c r="J290" s="246"/>
      <c r="K290" s="246"/>
      <c r="L290" s="246"/>
      <c r="M290" s="246"/>
      <c r="N290" s="246"/>
      <c r="O290" s="246"/>
    </row>
    <row r="291" spans="1:15" s="17" customFormat="1">
      <c r="A291" s="160"/>
      <c r="B291" s="160"/>
      <c r="D291" s="141"/>
      <c r="E291" s="141"/>
      <c r="I291" s="246"/>
      <c r="J291" s="246"/>
      <c r="K291" s="246"/>
      <c r="L291" s="246"/>
      <c r="M291" s="246"/>
      <c r="N291" s="246"/>
      <c r="O291" s="246"/>
    </row>
    <row r="292" spans="1:15" s="17" customFormat="1">
      <c r="A292" s="160"/>
      <c r="B292" s="160"/>
      <c r="D292" s="141"/>
      <c r="E292" s="141"/>
      <c r="I292" s="246"/>
      <c r="J292" s="246"/>
      <c r="K292" s="246"/>
      <c r="L292" s="246"/>
      <c r="M292" s="246"/>
      <c r="N292" s="246"/>
      <c r="O292" s="246"/>
    </row>
    <row r="293" spans="1:15" s="17" customFormat="1">
      <c r="A293" s="160"/>
      <c r="B293" s="160"/>
      <c r="D293" s="141"/>
      <c r="E293" s="141"/>
      <c r="I293" s="246"/>
      <c r="J293" s="246"/>
      <c r="K293" s="246"/>
      <c r="L293" s="246"/>
      <c r="M293" s="246"/>
      <c r="N293" s="246"/>
      <c r="O293" s="246"/>
    </row>
    <row r="294" spans="1:15" s="17" customFormat="1">
      <c r="A294" s="160"/>
      <c r="B294" s="160"/>
      <c r="D294" s="141"/>
      <c r="E294" s="141"/>
      <c r="I294" s="246"/>
      <c r="J294" s="246"/>
      <c r="K294" s="246"/>
      <c r="L294" s="246"/>
      <c r="M294" s="246"/>
      <c r="N294" s="246"/>
      <c r="O294" s="246"/>
    </row>
    <row r="295" spans="1:15" s="17" customFormat="1">
      <c r="A295" s="160"/>
      <c r="B295" s="160"/>
      <c r="D295" s="141"/>
      <c r="E295" s="141"/>
      <c r="I295" s="246"/>
      <c r="J295" s="246"/>
      <c r="K295" s="246"/>
      <c r="L295" s="246"/>
      <c r="M295" s="246"/>
      <c r="N295" s="246"/>
      <c r="O295" s="246"/>
    </row>
    <row r="296" spans="1:15" s="17" customFormat="1">
      <c r="A296" s="160"/>
      <c r="B296" s="160"/>
      <c r="D296" s="141"/>
      <c r="E296" s="141"/>
      <c r="I296" s="246"/>
      <c r="J296" s="246"/>
      <c r="K296" s="246"/>
      <c r="L296" s="246"/>
      <c r="M296" s="246"/>
      <c r="N296" s="246"/>
      <c r="O296" s="246"/>
    </row>
    <row r="297" spans="1:15" s="17" customFormat="1">
      <c r="A297" s="160"/>
      <c r="B297" s="160"/>
      <c r="D297" s="141"/>
      <c r="E297" s="141"/>
      <c r="I297" s="246"/>
      <c r="J297" s="246"/>
      <c r="K297" s="246"/>
      <c r="L297" s="246"/>
      <c r="M297" s="246"/>
      <c r="N297" s="246"/>
      <c r="O297" s="246"/>
    </row>
    <row r="298" spans="1:15" s="17" customFormat="1">
      <c r="A298" s="160"/>
      <c r="B298" s="160"/>
      <c r="D298" s="141"/>
      <c r="E298" s="141"/>
      <c r="I298" s="246"/>
      <c r="J298" s="246"/>
      <c r="K298" s="246"/>
      <c r="L298" s="246"/>
      <c r="M298" s="246"/>
      <c r="N298" s="246"/>
      <c r="O298" s="246"/>
    </row>
    <row r="299" spans="1:15" s="17" customFormat="1">
      <c r="A299" s="160"/>
      <c r="B299" s="160"/>
      <c r="D299" s="141"/>
      <c r="E299" s="141"/>
      <c r="I299" s="246"/>
      <c r="J299" s="246"/>
      <c r="K299" s="246"/>
      <c r="L299" s="246"/>
      <c r="M299" s="246"/>
      <c r="N299" s="246"/>
      <c r="O299" s="246"/>
    </row>
    <row r="300" spans="1:15" s="17" customFormat="1">
      <c r="A300" s="160"/>
      <c r="B300" s="160"/>
      <c r="D300" s="141"/>
      <c r="E300" s="141"/>
      <c r="I300" s="246"/>
      <c r="J300" s="246"/>
      <c r="K300" s="246"/>
      <c r="L300" s="246"/>
      <c r="M300" s="246"/>
      <c r="N300" s="246"/>
      <c r="O300" s="246"/>
    </row>
    <row r="301" spans="1:15" s="17" customFormat="1">
      <c r="A301" s="160"/>
      <c r="B301" s="160"/>
      <c r="D301" s="141"/>
      <c r="E301" s="141"/>
      <c r="I301" s="246"/>
      <c r="J301" s="246"/>
      <c r="K301" s="246"/>
      <c r="L301" s="246"/>
      <c r="M301" s="246"/>
      <c r="N301" s="246"/>
      <c r="O301" s="246"/>
    </row>
    <row r="302" spans="1:15" s="17" customFormat="1">
      <c r="A302" s="160"/>
      <c r="B302" s="160"/>
      <c r="D302" s="141"/>
      <c r="E302" s="141"/>
      <c r="I302" s="246"/>
      <c r="J302" s="246"/>
      <c r="K302" s="246"/>
      <c r="L302" s="246"/>
      <c r="M302" s="246"/>
      <c r="N302" s="246"/>
      <c r="O302" s="246"/>
    </row>
    <row r="303" spans="1:15" s="17" customFormat="1">
      <c r="A303" s="160"/>
      <c r="B303" s="160"/>
      <c r="D303" s="141"/>
      <c r="E303" s="141"/>
      <c r="I303" s="246"/>
      <c r="J303" s="246"/>
      <c r="K303" s="246"/>
      <c r="L303" s="246"/>
      <c r="M303" s="246"/>
      <c r="N303" s="246"/>
      <c r="O303" s="246"/>
    </row>
    <row r="304" spans="1:15" s="17" customFormat="1">
      <c r="A304" s="160"/>
      <c r="B304" s="160"/>
      <c r="D304" s="141"/>
      <c r="E304" s="141"/>
      <c r="I304" s="246"/>
      <c r="J304" s="246"/>
      <c r="K304" s="246"/>
      <c r="L304" s="246"/>
      <c r="M304" s="246"/>
      <c r="N304" s="246"/>
      <c r="O304" s="246"/>
    </row>
    <row r="305" spans="1:15" s="17" customFormat="1">
      <c r="A305" s="160"/>
      <c r="B305" s="160"/>
      <c r="D305" s="141"/>
      <c r="E305" s="141"/>
      <c r="I305" s="246"/>
      <c r="J305" s="246"/>
      <c r="K305" s="246"/>
      <c r="L305" s="246"/>
      <c r="M305" s="246"/>
      <c r="N305" s="246"/>
      <c r="O305" s="246"/>
    </row>
    <row r="306" spans="1:15" s="17" customFormat="1">
      <c r="A306" s="160"/>
      <c r="B306" s="160"/>
      <c r="D306" s="141"/>
      <c r="E306" s="141"/>
      <c r="I306" s="246"/>
      <c r="J306" s="246"/>
      <c r="K306" s="246"/>
      <c r="L306" s="246"/>
      <c r="M306" s="246"/>
      <c r="N306" s="246"/>
      <c r="O306" s="246"/>
    </row>
    <row r="307" spans="1:15" s="17" customFormat="1">
      <c r="A307" s="160"/>
      <c r="B307" s="160"/>
      <c r="D307" s="141"/>
      <c r="E307" s="141"/>
      <c r="I307" s="246"/>
      <c r="J307" s="246"/>
      <c r="K307" s="246"/>
      <c r="L307" s="246"/>
      <c r="M307" s="246"/>
      <c r="N307" s="246"/>
      <c r="O307" s="246"/>
    </row>
    <row r="308" spans="1:15" s="17" customFormat="1">
      <c r="A308" s="160"/>
      <c r="B308" s="160"/>
      <c r="D308" s="141"/>
      <c r="E308" s="141"/>
      <c r="I308" s="246"/>
      <c r="J308" s="246"/>
      <c r="K308" s="246"/>
      <c r="L308" s="246"/>
      <c r="M308" s="246"/>
      <c r="N308" s="246"/>
      <c r="O308" s="246"/>
    </row>
    <row r="309" spans="1:15" s="17" customFormat="1">
      <c r="A309" s="160"/>
      <c r="B309" s="160"/>
      <c r="D309" s="141"/>
      <c r="E309" s="141"/>
      <c r="I309" s="246"/>
      <c r="J309" s="246"/>
      <c r="K309" s="246"/>
      <c r="L309" s="246"/>
      <c r="M309" s="246"/>
      <c r="N309" s="246"/>
      <c r="O309" s="246"/>
    </row>
    <row r="310" spans="1:15" s="17" customFormat="1">
      <c r="A310" s="160"/>
      <c r="B310" s="160"/>
      <c r="D310" s="141"/>
      <c r="E310" s="141"/>
      <c r="I310" s="246"/>
      <c r="J310" s="246"/>
      <c r="K310" s="246"/>
      <c r="L310" s="246"/>
      <c r="M310" s="246"/>
      <c r="N310" s="246"/>
      <c r="O310" s="246"/>
    </row>
    <row r="311" spans="1:15" s="17" customFormat="1">
      <c r="A311" s="160"/>
      <c r="B311" s="160"/>
      <c r="D311" s="141"/>
      <c r="E311" s="141"/>
      <c r="I311" s="246"/>
      <c r="J311" s="246"/>
      <c r="K311" s="246"/>
      <c r="L311" s="246"/>
      <c r="M311" s="246"/>
      <c r="N311" s="246"/>
      <c r="O311" s="246"/>
    </row>
    <row r="312" spans="1:15" s="17" customFormat="1">
      <c r="A312" s="160"/>
      <c r="B312" s="160"/>
      <c r="D312" s="141"/>
      <c r="E312" s="141"/>
      <c r="I312" s="246"/>
      <c r="J312" s="246"/>
      <c r="K312" s="246"/>
      <c r="L312" s="246"/>
      <c r="M312" s="246"/>
      <c r="N312" s="246"/>
      <c r="O312" s="246"/>
    </row>
    <row r="313" spans="1:15" s="17" customFormat="1">
      <c r="A313" s="160"/>
      <c r="B313" s="160"/>
      <c r="D313" s="141"/>
      <c r="E313" s="141"/>
      <c r="I313" s="246"/>
      <c r="J313" s="246"/>
      <c r="K313" s="246"/>
      <c r="L313" s="246"/>
      <c r="M313" s="246"/>
      <c r="N313" s="246"/>
      <c r="O313" s="246"/>
    </row>
    <row r="314" spans="1:15" s="17" customFormat="1">
      <c r="A314" s="160"/>
      <c r="B314" s="160"/>
      <c r="D314" s="141"/>
      <c r="E314" s="141"/>
      <c r="I314" s="246"/>
      <c r="J314" s="246"/>
      <c r="K314" s="246"/>
      <c r="L314" s="246"/>
      <c r="M314" s="246"/>
      <c r="N314" s="246"/>
      <c r="O314" s="246"/>
    </row>
    <row r="315" spans="1:15" s="17" customFormat="1">
      <c r="A315" s="160"/>
      <c r="B315" s="160"/>
      <c r="D315" s="141"/>
      <c r="E315" s="141"/>
      <c r="I315" s="246"/>
      <c r="J315" s="246"/>
      <c r="K315" s="246"/>
      <c r="L315" s="246"/>
      <c r="M315" s="246"/>
      <c r="N315" s="246"/>
      <c r="O315" s="246"/>
    </row>
    <row r="316" spans="1:15" s="17" customFormat="1">
      <c r="A316" s="160"/>
      <c r="B316" s="160"/>
      <c r="D316" s="141"/>
      <c r="E316" s="141"/>
      <c r="I316" s="246"/>
      <c r="J316" s="246"/>
      <c r="K316" s="246"/>
      <c r="L316" s="246"/>
      <c r="M316" s="246"/>
      <c r="N316" s="246"/>
      <c r="O316" s="246"/>
    </row>
    <row r="317" spans="1:15" s="17" customFormat="1">
      <c r="A317" s="160"/>
      <c r="B317" s="160"/>
      <c r="D317" s="141"/>
      <c r="E317" s="141"/>
      <c r="I317" s="246"/>
      <c r="J317" s="246"/>
      <c r="K317" s="246"/>
      <c r="L317" s="246"/>
      <c r="M317" s="246"/>
      <c r="N317" s="246"/>
      <c r="O317" s="246"/>
    </row>
    <row r="318" spans="1:15" s="17" customFormat="1">
      <c r="A318" s="160"/>
      <c r="B318" s="160"/>
      <c r="D318" s="141"/>
      <c r="E318" s="141"/>
      <c r="I318" s="246"/>
      <c r="J318" s="246"/>
      <c r="K318" s="246"/>
      <c r="L318" s="246"/>
      <c r="M318" s="246"/>
      <c r="N318" s="246"/>
      <c r="O318" s="246"/>
    </row>
    <row r="319" spans="1:15" s="17" customFormat="1">
      <c r="A319" s="160"/>
      <c r="B319" s="160"/>
      <c r="D319" s="141"/>
      <c r="E319" s="141"/>
      <c r="I319" s="246"/>
      <c r="J319" s="246"/>
      <c r="K319" s="246"/>
      <c r="L319" s="246"/>
      <c r="M319" s="246"/>
      <c r="N319" s="246"/>
      <c r="O319" s="246"/>
    </row>
    <row r="320" spans="1:15" s="17" customFormat="1">
      <c r="A320" s="160"/>
      <c r="B320" s="160"/>
      <c r="D320" s="141"/>
      <c r="E320" s="141"/>
      <c r="I320" s="246"/>
      <c r="J320" s="246"/>
      <c r="K320" s="246"/>
      <c r="L320" s="246"/>
      <c r="M320" s="246"/>
      <c r="N320" s="246"/>
      <c r="O320" s="246"/>
    </row>
    <row r="321" spans="1:15" s="17" customFormat="1">
      <c r="A321" s="160"/>
      <c r="B321" s="160"/>
      <c r="D321" s="141"/>
      <c r="E321" s="141"/>
      <c r="I321" s="246"/>
      <c r="J321" s="246"/>
      <c r="K321" s="246"/>
      <c r="L321" s="246"/>
      <c r="M321" s="246"/>
      <c r="N321" s="246"/>
      <c r="O321" s="246"/>
    </row>
    <row r="322" spans="1:15" s="17" customFormat="1">
      <c r="A322" s="160"/>
      <c r="B322" s="160"/>
      <c r="D322" s="141"/>
      <c r="E322" s="141"/>
      <c r="I322" s="246"/>
      <c r="J322" s="246"/>
      <c r="K322" s="246"/>
      <c r="L322" s="246"/>
      <c r="M322" s="246"/>
      <c r="N322" s="246"/>
      <c r="O322" s="246"/>
    </row>
    <row r="323" spans="1:15" s="17" customFormat="1">
      <c r="A323" s="160"/>
      <c r="B323" s="160"/>
      <c r="D323" s="141"/>
      <c r="E323" s="141"/>
      <c r="I323" s="246"/>
      <c r="J323" s="246"/>
      <c r="K323" s="246"/>
      <c r="L323" s="246"/>
      <c r="M323" s="246"/>
      <c r="N323" s="246"/>
      <c r="O323" s="246"/>
    </row>
    <row r="324" spans="1:15" s="17" customFormat="1">
      <c r="A324" s="160"/>
      <c r="B324" s="160"/>
      <c r="D324" s="141"/>
      <c r="E324" s="141"/>
      <c r="I324" s="246"/>
      <c r="J324" s="246"/>
      <c r="K324" s="246"/>
      <c r="L324" s="246"/>
      <c r="M324" s="246"/>
      <c r="N324" s="246"/>
      <c r="O324" s="246"/>
    </row>
    <row r="325" spans="1:15" s="17" customFormat="1">
      <c r="A325" s="160"/>
      <c r="B325" s="160"/>
      <c r="D325" s="141"/>
      <c r="E325" s="141"/>
      <c r="I325" s="246"/>
      <c r="J325" s="246"/>
      <c r="K325" s="246"/>
      <c r="L325" s="246"/>
      <c r="M325" s="246"/>
      <c r="N325" s="246"/>
      <c r="O325" s="246"/>
    </row>
    <row r="326" spans="1:15" s="17" customFormat="1">
      <c r="A326" s="160"/>
      <c r="B326" s="160"/>
      <c r="D326" s="141"/>
      <c r="E326" s="141"/>
      <c r="I326" s="246"/>
      <c r="J326" s="246"/>
      <c r="K326" s="246"/>
      <c r="L326" s="246"/>
      <c r="M326" s="246"/>
      <c r="N326" s="246"/>
      <c r="O326" s="246"/>
    </row>
    <row r="327" spans="1:15" s="17" customFormat="1">
      <c r="A327" s="160"/>
      <c r="B327" s="160"/>
      <c r="D327" s="141"/>
      <c r="E327" s="141"/>
      <c r="I327" s="246"/>
      <c r="J327" s="246"/>
      <c r="K327" s="246"/>
      <c r="L327" s="246"/>
      <c r="M327" s="246"/>
      <c r="N327" s="246"/>
      <c r="O327" s="246"/>
    </row>
    <row r="328" spans="1:15" s="17" customFormat="1">
      <c r="A328" s="160"/>
      <c r="B328" s="160"/>
      <c r="D328" s="141"/>
      <c r="E328" s="141"/>
      <c r="I328" s="246"/>
      <c r="J328" s="246"/>
      <c r="K328" s="246"/>
      <c r="L328" s="246"/>
      <c r="M328" s="246"/>
      <c r="N328" s="246"/>
      <c r="O328" s="246"/>
    </row>
    <row r="329" spans="1:15" s="17" customFormat="1">
      <c r="A329" s="160"/>
      <c r="B329" s="160"/>
      <c r="D329" s="141"/>
      <c r="E329" s="141"/>
      <c r="I329" s="246"/>
      <c r="J329" s="246"/>
      <c r="K329" s="246"/>
      <c r="L329" s="246"/>
      <c r="M329" s="246"/>
      <c r="N329" s="246"/>
      <c r="O329" s="246"/>
    </row>
    <row r="330" spans="1:15" s="17" customFormat="1">
      <c r="A330" s="160"/>
      <c r="B330" s="160"/>
      <c r="D330" s="141"/>
      <c r="E330" s="141"/>
      <c r="I330" s="246"/>
      <c r="J330" s="246"/>
      <c r="K330" s="246"/>
      <c r="L330" s="246"/>
      <c r="M330" s="246"/>
      <c r="N330" s="246"/>
      <c r="O330" s="246"/>
    </row>
    <row r="331" spans="1:15" s="17" customFormat="1">
      <c r="A331" s="160"/>
      <c r="B331" s="160"/>
      <c r="D331" s="141"/>
      <c r="E331" s="141"/>
      <c r="I331" s="246"/>
      <c r="J331" s="246"/>
      <c r="K331" s="246"/>
      <c r="L331" s="246"/>
      <c r="M331" s="246"/>
      <c r="N331" s="246"/>
      <c r="O331" s="246"/>
    </row>
    <row r="332" spans="1:15" s="17" customFormat="1">
      <c r="A332" s="160"/>
      <c r="B332" s="160"/>
      <c r="D332" s="141"/>
      <c r="E332" s="141"/>
      <c r="I332" s="246"/>
      <c r="J332" s="246"/>
      <c r="K332" s="246"/>
      <c r="L332" s="246"/>
      <c r="M332" s="246"/>
      <c r="N332" s="246"/>
      <c r="O332" s="246"/>
    </row>
    <row r="333" spans="1:15" s="17" customFormat="1">
      <c r="A333" s="160"/>
      <c r="B333" s="160"/>
      <c r="D333" s="141"/>
      <c r="E333" s="141"/>
      <c r="I333" s="246"/>
      <c r="J333" s="246"/>
      <c r="K333" s="246"/>
      <c r="L333" s="246"/>
      <c r="M333" s="246"/>
      <c r="N333" s="246"/>
      <c r="O333" s="246"/>
    </row>
    <row r="334" spans="1:15" s="17" customFormat="1">
      <c r="A334" s="160"/>
      <c r="B334" s="160"/>
      <c r="D334" s="141"/>
      <c r="E334" s="141"/>
      <c r="I334" s="246"/>
      <c r="J334" s="246"/>
      <c r="K334" s="246"/>
      <c r="L334" s="246"/>
      <c r="M334" s="246"/>
      <c r="N334" s="246"/>
      <c r="O334" s="246"/>
    </row>
    <row r="335" spans="1:15" s="17" customFormat="1">
      <c r="A335" s="160"/>
      <c r="B335" s="160"/>
      <c r="D335" s="141"/>
      <c r="E335" s="141"/>
      <c r="I335" s="246"/>
      <c r="J335" s="246"/>
      <c r="K335" s="246"/>
      <c r="L335" s="246"/>
      <c r="M335" s="246"/>
      <c r="N335" s="246"/>
      <c r="O335" s="246"/>
    </row>
    <row r="336" spans="1:15" s="17" customFormat="1">
      <c r="A336" s="160"/>
      <c r="B336" s="160"/>
      <c r="D336" s="141"/>
      <c r="E336" s="141"/>
      <c r="I336" s="246"/>
      <c r="J336" s="246"/>
      <c r="K336" s="246"/>
      <c r="L336" s="246"/>
      <c r="M336" s="246"/>
      <c r="N336" s="246"/>
      <c r="O336" s="246"/>
    </row>
    <row r="337" spans="1:15" s="17" customFormat="1">
      <c r="A337" s="160"/>
      <c r="B337" s="160"/>
      <c r="D337" s="141"/>
      <c r="E337" s="141"/>
      <c r="I337" s="246"/>
      <c r="J337" s="246"/>
      <c r="K337" s="246"/>
      <c r="L337" s="246"/>
      <c r="M337" s="246"/>
      <c r="N337" s="246"/>
      <c r="O337" s="246"/>
    </row>
    <row r="338" spans="1:15" s="17" customFormat="1">
      <c r="A338" s="160"/>
      <c r="B338" s="160"/>
      <c r="D338" s="141"/>
      <c r="E338" s="141"/>
      <c r="I338" s="246"/>
      <c r="J338" s="246"/>
      <c r="K338" s="246"/>
      <c r="L338" s="246"/>
      <c r="M338" s="246"/>
      <c r="N338" s="246"/>
      <c r="O338" s="246"/>
    </row>
    <row r="339" spans="1:15" s="17" customFormat="1">
      <c r="A339" s="160"/>
      <c r="B339" s="160"/>
      <c r="D339" s="141"/>
      <c r="E339" s="141"/>
      <c r="I339" s="246"/>
      <c r="J339" s="246"/>
      <c r="K339" s="246"/>
      <c r="L339" s="246"/>
      <c r="M339" s="246"/>
      <c r="N339" s="246"/>
      <c r="O339" s="246"/>
    </row>
    <row r="340" spans="1:15" s="17" customFormat="1">
      <c r="A340" s="160"/>
      <c r="B340" s="160"/>
      <c r="D340" s="141"/>
      <c r="E340" s="141"/>
      <c r="I340" s="246"/>
      <c r="J340" s="246"/>
      <c r="K340" s="246"/>
      <c r="L340" s="246"/>
      <c r="M340" s="246"/>
      <c r="N340" s="246"/>
      <c r="O340" s="246"/>
    </row>
    <row r="341" spans="1:15" s="17" customFormat="1">
      <c r="A341" s="160"/>
      <c r="B341" s="160"/>
      <c r="D341" s="141"/>
      <c r="E341" s="141"/>
      <c r="I341" s="246"/>
      <c r="J341" s="246"/>
      <c r="K341" s="246"/>
      <c r="L341" s="246"/>
      <c r="M341" s="246"/>
      <c r="N341" s="246"/>
      <c r="O341" s="246"/>
    </row>
    <row r="342" spans="1:15" s="17" customFormat="1">
      <c r="A342" s="160"/>
      <c r="B342" s="160"/>
      <c r="D342" s="141"/>
      <c r="E342" s="141"/>
      <c r="I342" s="246"/>
      <c r="J342" s="246"/>
      <c r="K342" s="246"/>
      <c r="L342" s="246"/>
      <c r="M342" s="246"/>
      <c r="N342" s="246"/>
      <c r="O342" s="246"/>
    </row>
    <row r="343" spans="1:15" s="17" customFormat="1">
      <c r="A343" s="160"/>
      <c r="B343" s="160"/>
      <c r="D343" s="141"/>
      <c r="E343" s="141"/>
      <c r="I343" s="246"/>
      <c r="J343" s="246"/>
      <c r="K343" s="246"/>
      <c r="L343" s="246"/>
      <c r="M343" s="246"/>
      <c r="N343" s="246"/>
      <c r="O343" s="246"/>
    </row>
    <row r="344" spans="1:15" s="17" customFormat="1">
      <c r="A344" s="160"/>
      <c r="B344" s="160"/>
      <c r="D344" s="141"/>
      <c r="E344" s="141"/>
      <c r="I344" s="246"/>
      <c r="J344" s="246"/>
      <c r="K344" s="246"/>
      <c r="L344" s="246"/>
      <c r="M344" s="246"/>
      <c r="N344" s="246"/>
      <c r="O344" s="246"/>
    </row>
    <row r="345" spans="1:15" s="17" customFormat="1">
      <c r="A345" s="160"/>
      <c r="B345" s="160"/>
      <c r="D345" s="141"/>
      <c r="E345" s="141"/>
      <c r="I345" s="246"/>
      <c r="J345" s="246"/>
      <c r="K345" s="246"/>
      <c r="L345" s="246"/>
      <c r="M345" s="246"/>
      <c r="N345" s="246"/>
      <c r="O345" s="246"/>
    </row>
    <row r="346" spans="1:15" s="17" customFormat="1">
      <c r="A346" s="160"/>
      <c r="B346" s="160"/>
      <c r="D346" s="141"/>
      <c r="E346" s="141"/>
      <c r="I346" s="246"/>
      <c r="J346" s="246"/>
      <c r="K346" s="246"/>
      <c r="L346" s="246"/>
      <c r="M346" s="246"/>
      <c r="N346" s="246"/>
      <c r="O346" s="246"/>
    </row>
    <row r="347" spans="1:15" s="17" customFormat="1">
      <c r="A347" s="160"/>
      <c r="B347" s="160"/>
      <c r="D347" s="141"/>
      <c r="E347" s="141"/>
      <c r="I347" s="246"/>
      <c r="J347" s="246"/>
      <c r="K347" s="246"/>
      <c r="L347" s="246"/>
      <c r="M347" s="246"/>
      <c r="N347" s="246"/>
      <c r="O347" s="246"/>
    </row>
    <row r="348" spans="1:15" s="17" customFormat="1">
      <c r="A348" s="160"/>
      <c r="B348" s="160"/>
      <c r="D348" s="141"/>
      <c r="E348" s="141"/>
      <c r="I348" s="246"/>
      <c r="J348" s="246"/>
      <c r="K348" s="246"/>
      <c r="L348" s="246"/>
      <c r="M348" s="246"/>
      <c r="N348" s="246"/>
      <c r="O348" s="246"/>
    </row>
    <row r="349" spans="1:15" s="17" customFormat="1">
      <c r="A349" s="160"/>
      <c r="B349" s="160"/>
      <c r="D349" s="141"/>
      <c r="E349" s="141"/>
      <c r="I349" s="246"/>
      <c r="J349" s="246"/>
      <c r="K349" s="246"/>
      <c r="L349" s="246"/>
      <c r="M349" s="246"/>
      <c r="N349" s="246"/>
      <c r="O349" s="246"/>
    </row>
    <row r="350" spans="1:15" s="17" customFormat="1">
      <c r="A350" s="160"/>
      <c r="B350" s="160"/>
      <c r="D350" s="141"/>
      <c r="E350" s="141"/>
      <c r="I350" s="246"/>
      <c r="J350" s="246"/>
      <c r="K350" s="246"/>
      <c r="L350" s="246"/>
      <c r="M350" s="246"/>
      <c r="N350" s="246"/>
      <c r="O350" s="246"/>
    </row>
    <row r="351" spans="1:15" s="17" customFormat="1">
      <c r="A351" s="160"/>
      <c r="B351" s="160"/>
      <c r="D351" s="141"/>
      <c r="E351" s="141"/>
      <c r="I351" s="246"/>
      <c r="J351" s="246"/>
      <c r="K351" s="246"/>
      <c r="L351" s="246"/>
      <c r="M351" s="246"/>
      <c r="N351" s="246"/>
      <c r="O351" s="246"/>
    </row>
    <row r="352" spans="1:15" s="17" customFormat="1">
      <c r="A352" s="160"/>
      <c r="B352" s="160"/>
      <c r="D352" s="141"/>
      <c r="E352" s="141"/>
      <c r="I352" s="246"/>
      <c r="J352" s="246"/>
      <c r="K352" s="246"/>
      <c r="L352" s="246"/>
      <c r="M352" s="246"/>
      <c r="N352" s="246"/>
      <c r="O352" s="246"/>
    </row>
    <row r="353" spans="1:15" s="17" customFormat="1">
      <c r="A353" s="160"/>
      <c r="B353" s="160"/>
      <c r="D353" s="141"/>
      <c r="E353" s="141"/>
      <c r="I353" s="246"/>
      <c r="J353" s="246"/>
      <c r="K353" s="246"/>
      <c r="L353" s="246"/>
      <c r="M353" s="246"/>
      <c r="N353" s="246"/>
      <c r="O353" s="246"/>
    </row>
    <row r="354" spans="1:15" s="17" customFormat="1">
      <c r="A354" s="160"/>
      <c r="B354" s="160"/>
      <c r="D354" s="141"/>
      <c r="E354" s="141"/>
      <c r="I354" s="246"/>
      <c r="J354" s="246"/>
      <c r="K354" s="246"/>
      <c r="L354" s="246"/>
      <c r="M354" s="246"/>
      <c r="N354" s="246"/>
      <c r="O354" s="246"/>
    </row>
    <row r="355" spans="1:15" s="17" customFormat="1">
      <c r="A355" s="160"/>
      <c r="B355" s="160"/>
      <c r="D355" s="141"/>
      <c r="E355" s="141"/>
      <c r="I355" s="246"/>
      <c r="J355" s="246"/>
      <c r="K355" s="246"/>
      <c r="L355" s="246"/>
      <c r="M355" s="246"/>
      <c r="N355" s="246"/>
      <c r="O355" s="246"/>
    </row>
    <row r="356" spans="1:15" s="17" customFormat="1">
      <c r="A356" s="160"/>
      <c r="B356" s="160"/>
      <c r="D356" s="141"/>
      <c r="E356" s="141"/>
      <c r="I356" s="246"/>
      <c r="J356" s="246"/>
      <c r="K356" s="246"/>
      <c r="L356" s="246"/>
      <c r="M356" s="246"/>
      <c r="N356" s="246"/>
      <c r="O356" s="246"/>
    </row>
    <row r="357" spans="1:15" s="17" customFormat="1">
      <c r="A357" s="160"/>
      <c r="B357" s="160"/>
      <c r="D357" s="141"/>
      <c r="E357" s="141"/>
      <c r="I357" s="246"/>
      <c r="J357" s="246"/>
      <c r="K357" s="246"/>
      <c r="L357" s="246"/>
      <c r="M357" s="246"/>
      <c r="N357" s="246"/>
      <c r="O357" s="246"/>
    </row>
    <row r="358" spans="1:15" s="17" customFormat="1">
      <c r="A358" s="160"/>
      <c r="B358" s="160"/>
      <c r="D358" s="141"/>
      <c r="E358" s="141"/>
      <c r="I358" s="246"/>
      <c r="J358" s="246"/>
      <c r="K358" s="246"/>
      <c r="L358" s="246"/>
      <c r="M358" s="246"/>
      <c r="N358" s="246"/>
      <c r="O358" s="246"/>
    </row>
    <row r="359" spans="1:15" s="17" customFormat="1">
      <c r="A359" s="160"/>
      <c r="B359" s="160"/>
      <c r="D359" s="141"/>
      <c r="E359" s="141"/>
      <c r="I359" s="246"/>
      <c r="J359" s="246"/>
      <c r="K359" s="246"/>
      <c r="L359" s="246"/>
      <c r="M359" s="246"/>
      <c r="N359" s="246"/>
      <c r="O359" s="246"/>
    </row>
    <row r="360" spans="1:15" s="17" customFormat="1">
      <c r="A360" s="160"/>
      <c r="B360" s="160"/>
      <c r="D360" s="141"/>
      <c r="E360" s="141"/>
      <c r="I360" s="246"/>
      <c r="J360" s="246"/>
      <c r="K360" s="246"/>
      <c r="L360" s="246"/>
      <c r="M360" s="246"/>
      <c r="N360" s="246"/>
      <c r="O360" s="246"/>
    </row>
    <row r="361" spans="1:15" s="17" customFormat="1">
      <c r="A361" s="160"/>
      <c r="B361" s="160"/>
      <c r="D361" s="141"/>
      <c r="E361" s="141"/>
      <c r="I361" s="246"/>
      <c r="J361" s="246"/>
      <c r="K361" s="246"/>
      <c r="L361" s="246"/>
      <c r="M361" s="246"/>
      <c r="N361" s="246"/>
      <c r="O361" s="246"/>
    </row>
    <row r="362" spans="1:15" s="17" customFormat="1">
      <c r="A362" s="160"/>
      <c r="B362" s="160"/>
      <c r="D362" s="141"/>
      <c r="E362" s="141"/>
      <c r="I362" s="246"/>
      <c r="J362" s="246"/>
      <c r="K362" s="246"/>
      <c r="L362" s="246"/>
      <c r="M362" s="246"/>
      <c r="N362" s="246"/>
      <c r="O362" s="246"/>
    </row>
    <row r="363" spans="1:15" s="17" customFormat="1">
      <c r="A363" s="160"/>
      <c r="B363" s="160"/>
      <c r="D363" s="141"/>
      <c r="E363" s="141"/>
      <c r="I363" s="246"/>
      <c r="J363" s="246"/>
      <c r="K363" s="246"/>
      <c r="L363" s="246"/>
      <c r="M363" s="246"/>
      <c r="N363" s="246"/>
      <c r="O363" s="246"/>
    </row>
    <row r="364" spans="1:15" s="17" customFormat="1">
      <c r="A364" s="160"/>
      <c r="B364" s="160"/>
      <c r="D364" s="141"/>
      <c r="E364" s="141"/>
      <c r="I364" s="246"/>
      <c r="J364" s="246"/>
      <c r="K364" s="246"/>
      <c r="L364" s="246"/>
      <c r="M364" s="246"/>
      <c r="N364" s="246"/>
      <c r="O364" s="246"/>
    </row>
    <row r="365" spans="1:15" s="17" customFormat="1">
      <c r="A365" s="160"/>
      <c r="B365" s="160"/>
      <c r="D365" s="141"/>
      <c r="E365" s="141"/>
      <c r="I365" s="246"/>
      <c r="J365" s="246"/>
      <c r="K365" s="246"/>
      <c r="L365" s="246"/>
      <c r="M365" s="246"/>
      <c r="N365" s="246"/>
      <c r="O365" s="246"/>
    </row>
    <row r="366" spans="1:15" s="17" customFormat="1">
      <c r="A366" s="160"/>
      <c r="B366" s="160"/>
      <c r="D366" s="141"/>
      <c r="E366" s="141"/>
      <c r="I366" s="246"/>
      <c r="J366" s="246"/>
      <c r="K366" s="246"/>
      <c r="L366" s="246"/>
      <c r="M366" s="246"/>
      <c r="N366" s="246"/>
      <c r="O366" s="246"/>
    </row>
    <row r="367" spans="1:15" s="17" customFormat="1">
      <c r="A367" s="160"/>
      <c r="B367" s="160"/>
      <c r="D367" s="141"/>
      <c r="E367" s="141"/>
      <c r="I367" s="246"/>
      <c r="J367" s="246"/>
      <c r="K367" s="246"/>
      <c r="L367" s="246"/>
      <c r="M367" s="246"/>
      <c r="N367" s="246"/>
      <c r="O367" s="246"/>
    </row>
    <row r="368" spans="1:15" s="17" customFormat="1">
      <c r="A368" s="160"/>
      <c r="B368" s="160"/>
      <c r="D368" s="141"/>
      <c r="E368" s="141"/>
      <c r="I368" s="246"/>
      <c r="J368" s="246"/>
      <c r="K368" s="246"/>
      <c r="L368" s="246"/>
      <c r="M368" s="246"/>
      <c r="N368" s="246"/>
      <c r="O368" s="246"/>
    </row>
    <row r="369" spans="1:15" s="17" customFormat="1">
      <c r="A369" s="160"/>
      <c r="B369" s="160"/>
      <c r="D369" s="141"/>
      <c r="E369" s="141"/>
      <c r="I369" s="246"/>
      <c r="J369" s="246"/>
      <c r="K369" s="246"/>
      <c r="L369" s="246"/>
      <c r="M369" s="246"/>
      <c r="N369" s="246"/>
      <c r="O369" s="246"/>
    </row>
    <row r="370" spans="1:15" s="17" customFormat="1">
      <c r="A370" s="160"/>
      <c r="B370" s="160"/>
      <c r="D370" s="141"/>
      <c r="E370" s="141"/>
      <c r="I370" s="246"/>
      <c r="J370" s="246"/>
      <c r="K370" s="246"/>
      <c r="L370" s="246"/>
      <c r="M370" s="246"/>
      <c r="N370" s="246"/>
      <c r="O370" s="246"/>
    </row>
    <row r="371" spans="1:15" s="17" customFormat="1">
      <c r="A371" s="160"/>
      <c r="B371" s="160"/>
      <c r="D371" s="141"/>
      <c r="E371" s="141"/>
      <c r="I371" s="246"/>
      <c r="J371" s="246"/>
      <c r="K371" s="246"/>
      <c r="L371" s="246"/>
      <c r="M371" s="246"/>
      <c r="N371" s="246"/>
      <c r="O371" s="246"/>
    </row>
    <row r="372" spans="1:15" s="17" customFormat="1">
      <c r="A372" s="160"/>
      <c r="B372" s="160"/>
      <c r="D372" s="141"/>
      <c r="E372" s="141"/>
      <c r="I372" s="246"/>
      <c r="J372" s="246"/>
      <c r="K372" s="246"/>
      <c r="L372" s="246"/>
      <c r="M372" s="246"/>
      <c r="N372" s="246"/>
      <c r="O372" s="246"/>
    </row>
    <row r="373" spans="1:15" s="17" customFormat="1">
      <c r="A373" s="160"/>
      <c r="B373" s="160"/>
      <c r="D373" s="141"/>
      <c r="E373" s="141"/>
      <c r="I373" s="246"/>
      <c r="J373" s="246"/>
      <c r="K373" s="246"/>
      <c r="L373" s="246"/>
      <c r="M373" s="246"/>
      <c r="N373" s="246"/>
      <c r="O373" s="246"/>
    </row>
    <row r="374" spans="1:15" s="17" customFormat="1">
      <c r="A374" s="160"/>
      <c r="B374" s="160"/>
      <c r="D374" s="141"/>
      <c r="E374" s="141"/>
      <c r="I374" s="246"/>
      <c r="J374" s="246"/>
      <c r="K374" s="246"/>
      <c r="L374" s="246"/>
      <c r="M374" s="246"/>
      <c r="N374" s="246"/>
      <c r="O374" s="246"/>
    </row>
    <row r="375" spans="1:15" s="17" customFormat="1">
      <c r="A375" s="160"/>
      <c r="B375" s="160"/>
      <c r="D375" s="141"/>
      <c r="E375" s="141"/>
      <c r="I375" s="246"/>
      <c r="J375" s="246"/>
      <c r="K375" s="246"/>
      <c r="L375" s="246"/>
      <c r="M375" s="246"/>
      <c r="N375" s="246"/>
      <c r="O375" s="246"/>
    </row>
    <row r="376" spans="1:15" s="17" customFormat="1">
      <c r="A376" s="160"/>
      <c r="B376" s="160"/>
      <c r="D376" s="141"/>
      <c r="E376" s="141"/>
      <c r="I376" s="246"/>
      <c r="J376" s="246"/>
      <c r="K376" s="246"/>
      <c r="L376" s="246"/>
      <c r="M376" s="246"/>
      <c r="N376" s="246"/>
      <c r="O376" s="246"/>
    </row>
    <row r="377" spans="1:15" s="17" customFormat="1">
      <c r="A377" s="160"/>
      <c r="B377" s="160"/>
      <c r="D377" s="141"/>
      <c r="E377" s="141"/>
      <c r="I377" s="246"/>
      <c r="J377" s="246"/>
      <c r="K377" s="246"/>
      <c r="L377" s="246"/>
      <c r="M377" s="246"/>
      <c r="N377" s="246"/>
      <c r="O377" s="246"/>
    </row>
    <row r="378" spans="1:15" s="17" customFormat="1">
      <c r="A378" s="160"/>
      <c r="B378" s="160"/>
      <c r="D378" s="141"/>
      <c r="E378" s="141"/>
      <c r="I378" s="246"/>
      <c r="J378" s="246"/>
      <c r="K378" s="246"/>
      <c r="L378" s="246"/>
      <c r="M378" s="246"/>
      <c r="N378" s="246"/>
      <c r="O378" s="246"/>
    </row>
    <row r="379" spans="1:15" s="17" customFormat="1">
      <c r="A379" s="160"/>
      <c r="B379" s="160"/>
      <c r="D379" s="141"/>
      <c r="E379" s="141"/>
      <c r="I379" s="246"/>
      <c r="J379" s="246"/>
      <c r="K379" s="246"/>
      <c r="L379" s="246"/>
      <c r="M379" s="246"/>
      <c r="N379" s="246"/>
      <c r="O379" s="246"/>
    </row>
    <row r="380" spans="1:15" s="17" customFormat="1">
      <c r="A380" s="160"/>
      <c r="B380" s="160"/>
      <c r="D380" s="141"/>
      <c r="E380" s="141"/>
      <c r="I380" s="246"/>
      <c r="J380" s="246"/>
      <c r="K380" s="246"/>
      <c r="L380" s="246"/>
      <c r="M380" s="246"/>
      <c r="N380" s="246"/>
      <c r="O380" s="246"/>
    </row>
    <row r="381" spans="1:15" s="17" customFormat="1">
      <c r="A381" s="160"/>
      <c r="B381" s="160"/>
      <c r="D381" s="141"/>
      <c r="E381" s="141"/>
      <c r="I381" s="246"/>
      <c r="J381" s="246"/>
      <c r="K381" s="246"/>
      <c r="L381" s="246"/>
      <c r="M381" s="246"/>
      <c r="N381" s="246"/>
      <c r="O381" s="246"/>
    </row>
    <row r="382" spans="1:15" s="17" customFormat="1">
      <c r="A382" s="160"/>
      <c r="B382" s="160"/>
      <c r="D382" s="141"/>
      <c r="E382" s="141"/>
      <c r="I382" s="246"/>
      <c r="J382" s="246"/>
      <c r="K382" s="246"/>
      <c r="L382" s="246"/>
      <c r="M382" s="246"/>
      <c r="N382" s="246"/>
      <c r="O382" s="246"/>
    </row>
    <row r="383" spans="1:15" s="17" customFormat="1">
      <c r="A383" s="160"/>
      <c r="B383" s="160"/>
      <c r="D383" s="141"/>
      <c r="E383" s="141"/>
      <c r="I383" s="246"/>
      <c r="J383" s="246"/>
      <c r="K383" s="246"/>
      <c r="L383" s="246"/>
      <c r="M383" s="246"/>
      <c r="N383" s="246"/>
      <c r="O383" s="246"/>
    </row>
    <row r="384" spans="1:15" s="17" customFormat="1">
      <c r="A384" s="160"/>
      <c r="B384" s="160"/>
      <c r="D384" s="141"/>
      <c r="E384" s="141"/>
      <c r="I384" s="246"/>
      <c r="J384" s="246"/>
      <c r="K384" s="246"/>
      <c r="L384" s="246"/>
      <c r="M384" s="246"/>
      <c r="N384" s="246"/>
      <c r="O384" s="246"/>
    </row>
    <row r="385" spans="1:15" s="17" customFormat="1">
      <c r="A385" s="160"/>
      <c r="B385" s="160"/>
      <c r="D385" s="141"/>
      <c r="E385" s="141"/>
      <c r="I385" s="246"/>
      <c r="J385" s="246"/>
      <c r="K385" s="246"/>
      <c r="L385" s="246"/>
      <c r="M385" s="246"/>
      <c r="N385" s="246"/>
      <c r="O385" s="246"/>
    </row>
    <row r="386" spans="1:15" s="17" customFormat="1">
      <c r="A386" s="160"/>
      <c r="B386" s="160"/>
      <c r="D386" s="141"/>
      <c r="E386" s="141"/>
      <c r="I386" s="246"/>
      <c r="J386" s="246"/>
      <c r="K386" s="246"/>
      <c r="L386" s="246"/>
      <c r="M386" s="246"/>
      <c r="N386" s="246"/>
      <c r="O386" s="246"/>
    </row>
    <row r="387" spans="1:15" s="17" customFormat="1">
      <c r="A387" s="160"/>
      <c r="B387" s="160"/>
      <c r="D387" s="141"/>
      <c r="E387" s="141"/>
      <c r="I387" s="246"/>
      <c r="J387" s="246"/>
      <c r="K387" s="246"/>
      <c r="L387" s="246"/>
      <c r="M387" s="246"/>
      <c r="N387" s="246"/>
      <c r="O387" s="246"/>
    </row>
    <row r="388" spans="1:15" s="17" customFormat="1">
      <c r="A388" s="160"/>
      <c r="B388" s="160"/>
      <c r="D388" s="141"/>
      <c r="E388" s="141"/>
      <c r="I388" s="246"/>
      <c r="J388" s="246"/>
      <c r="K388" s="246"/>
      <c r="L388" s="246"/>
      <c r="M388" s="246"/>
      <c r="N388" s="246"/>
      <c r="O388" s="246"/>
    </row>
    <row r="389" spans="1:15" s="17" customFormat="1">
      <c r="A389" s="160"/>
      <c r="B389" s="160"/>
      <c r="D389" s="141"/>
      <c r="E389" s="141"/>
      <c r="I389" s="246"/>
      <c r="J389" s="246"/>
      <c r="K389" s="246"/>
      <c r="L389" s="246"/>
      <c r="M389" s="246"/>
      <c r="N389" s="246"/>
      <c r="O389" s="246"/>
    </row>
    <row r="390" spans="1:15" s="17" customFormat="1">
      <c r="A390" s="160"/>
      <c r="B390" s="160"/>
      <c r="D390" s="141"/>
      <c r="E390" s="141"/>
      <c r="I390" s="246"/>
      <c r="J390" s="246"/>
      <c r="K390" s="246"/>
      <c r="L390" s="246"/>
      <c r="M390" s="246"/>
      <c r="N390" s="246"/>
      <c r="O390" s="246"/>
    </row>
    <row r="391" spans="1:15" s="17" customFormat="1">
      <c r="A391" s="160"/>
      <c r="B391" s="160"/>
      <c r="D391" s="141"/>
      <c r="E391" s="141"/>
      <c r="I391" s="246"/>
      <c r="J391" s="246"/>
      <c r="K391" s="246"/>
      <c r="L391" s="246"/>
      <c r="M391" s="246"/>
      <c r="N391" s="246"/>
      <c r="O391" s="246"/>
    </row>
    <row r="392" spans="1:15" s="17" customFormat="1">
      <c r="A392" s="160"/>
      <c r="B392" s="160"/>
      <c r="D392" s="141"/>
      <c r="E392" s="141"/>
      <c r="I392" s="246"/>
      <c r="J392" s="246"/>
      <c r="K392" s="246"/>
      <c r="L392" s="246"/>
      <c r="M392" s="246"/>
      <c r="N392" s="246"/>
      <c r="O392" s="246"/>
    </row>
    <row r="393" spans="1:15" s="17" customFormat="1">
      <c r="A393" s="160"/>
      <c r="B393" s="160"/>
      <c r="D393" s="141"/>
      <c r="E393" s="141"/>
      <c r="I393" s="246"/>
      <c r="J393" s="246"/>
      <c r="K393" s="246"/>
      <c r="L393" s="246"/>
      <c r="M393" s="246"/>
      <c r="N393" s="246"/>
      <c r="O393" s="246"/>
    </row>
    <row r="394" spans="1:15" s="17" customFormat="1">
      <c r="A394" s="160"/>
      <c r="B394" s="160"/>
      <c r="D394" s="141"/>
      <c r="E394" s="141"/>
      <c r="I394" s="246"/>
      <c r="J394" s="246"/>
      <c r="K394" s="246"/>
      <c r="L394" s="246"/>
      <c r="M394" s="246"/>
      <c r="N394" s="246"/>
      <c r="O394" s="246"/>
    </row>
    <row r="395" spans="1:15" s="17" customFormat="1">
      <c r="A395" s="160"/>
      <c r="B395" s="160"/>
      <c r="D395" s="141"/>
      <c r="E395" s="141"/>
      <c r="I395" s="246"/>
      <c r="J395" s="246"/>
      <c r="K395" s="246"/>
      <c r="L395" s="246"/>
      <c r="M395" s="246"/>
      <c r="N395" s="246"/>
      <c r="O395" s="246"/>
    </row>
    <row r="396" spans="1:15" s="17" customFormat="1">
      <c r="A396" s="160"/>
      <c r="B396" s="160"/>
      <c r="D396" s="141"/>
      <c r="E396" s="141"/>
      <c r="I396" s="246"/>
      <c r="J396" s="246"/>
      <c r="K396" s="246"/>
      <c r="L396" s="246"/>
      <c r="M396" s="246"/>
      <c r="N396" s="246"/>
      <c r="O396" s="246"/>
    </row>
    <row r="397" spans="1:15" s="17" customFormat="1">
      <c r="A397" s="160"/>
      <c r="B397" s="160"/>
      <c r="D397" s="141"/>
      <c r="E397" s="141"/>
      <c r="I397" s="246"/>
      <c r="J397" s="246"/>
      <c r="K397" s="246"/>
      <c r="L397" s="246"/>
      <c r="M397" s="246"/>
      <c r="N397" s="246"/>
      <c r="O397" s="246"/>
    </row>
    <row r="398" spans="1:15" s="17" customFormat="1">
      <c r="A398" s="160"/>
      <c r="B398" s="160"/>
      <c r="D398" s="141"/>
      <c r="E398" s="141"/>
      <c r="I398" s="246"/>
      <c r="J398" s="246"/>
      <c r="K398" s="246"/>
      <c r="L398" s="246"/>
      <c r="M398" s="246"/>
      <c r="N398" s="246"/>
      <c r="O398" s="246"/>
    </row>
    <row r="399" spans="1:15" s="17" customFormat="1">
      <c r="A399" s="160"/>
      <c r="B399" s="160"/>
      <c r="D399" s="141"/>
      <c r="E399" s="141"/>
      <c r="I399" s="246"/>
      <c r="J399" s="246"/>
      <c r="K399" s="246"/>
      <c r="L399" s="246"/>
      <c r="M399" s="246"/>
      <c r="N399" s="246"/>
      <c r="O399" s="246"/>
    </row>
    <row r="400" spans="1:15" s="17" customFormat="1">
      <c r="A400" s="160"/>
      <c r="B400" s="160"/>
      <c r="D400" s="141"/>
      <c r="E400" s="141"/>
      <c r="I400" s="246"/>
      <c r="J400" s="246"/>
      <c r="K400" s="246"/>
      <c r="L400" s="246"/>
      <c r="M400" s="246"/>
      <c r="N400" s="246"/>
      <c r="O400" s="246"/>
    </row>
    <row r="401" spans="1:15" s="17" customFormat="1">
      <c r="A401" s="160"/>
      <c r="B401" s="160"/>
      <c r="D401" s="141"/>
      <c r="E401" s="141"/>
      <c r="I401" s="246"/>
      <c r="J401" s="246"/>
      <c r="K401" s="246"/>
      <c r="L401" s="246"/>
      <c r="M401" s="246"/>
      <c r="N401" s="246"/>
      <c r="O401" s="246"/>
    </row>
    <row r="402" spans="1:15" s="17" customFormat="1">
      <c r="A402" s="160"/>
      <c r="B402" s="160"/>
      <c r="D402" s="141"/>
      <c r="E402" s="141"/>
      <c r="I402" s="246"/>
      <c r="J402" s="246"/>
      <c r="K402" s="246"/>
      <c r="L402" s="246"/>
      <c r="M402" s="246"/>
      <c r="N402" s="246"/>
      <c r="O402" s="246"/>
    </row>
    <row r="403" spans="1:15" s="17" customFormat="1">
      <c r="A403" s="160"/>
      <c r="B403" s="160"/>
      <c r="D403" s="141"/>
      <c r="E403" s="141"/>
      <c r="I403" s="246"/>
      <c r="J403" s="246"/>
      <c r="K403" s="246"/>
      <c r="L403" s="246"/>
      <c r="M403" s="246"/>
      <c r="N403" s="246"/>
      <c r="O403" s="246"/>
    </row>
    <row r="404" spans="1:15" s="17" customFormat="1">
      <c r="A404" s="160"/>
      <c r="B404" s="160"/>
      <c r="D404" s="141"/>
      <c r="E404" s="141"/>
      <c r="I404" s="246"/>
      <c r="J404" s="246"/>
      <c r="K404" s="246"/>
      <c r="L404" s="246"/>
      <c r="M404" s="246"/>
      <c r="N404" s="246"/>
      <c r="O404" s="246"/>
    </row>
    <row r="405" spans="1:15" s="17" customFormat="1">
      <c r="A405" s="160"/>
      <c r="B405" s="160"/>
      <c r="D405" s="141"/>
      <c r="E405" s="141"/>
      <c r="I405" s="246"/>
      <c r="J405" s="246"/>
      <c r="K405" s="246"/>
      <c r="L405" s="246"/>
      <c r="M405" s="246"/>
      <c r="N405" s="246"/>
      <c r="O405" s="246"/>
    </row>
    <row r="406" spans="1:15" s="17" customFormat="1">
      <c r="A406" s="160"/>
      <c r="B406" s="160"/>
      <c r="D406" s="141"/>
      <c r="E406" s="141"/>
      <c r="I406" s="246"/>
      <c r="J406" s="246"/>
      <c r="K406" s="246"/>
      <c r="L406" s="246"/>
      <c r="M406" s="246"/>
      <c r="N406" s="246"/>
      <c r="O406" s="246"/>
    </row>
    <row r="407" spans="1:15" s="17" customFormat="1">
      <c r="A407" s="160"/>
      <c r="B407" s="160"/>
      <c r="D407" s="141"/>
      <c r="E407" s="141"/>
      <c r="I407" s="246"/>
      <c r="J407" s="246"/>
      <c r="K407" s="246"/>
      <c r="L407" s="246"/>
      <c r="M407" s="246"/>
      <c r="N407" s="246"/>
      <c r="O407" s="246"/>
    </row>
    <row r="408" spans="1:15" s="17" customFormat="1">
      <c r="A408" s="160"/>
      <c r="B408" s="160"/>
      <c r="D408" s="141"/>
      <c r="E408" s="141"/>
      <c r="I408" s="246"/>
      <c r="J408" s="246"/>
      <c r="K408" s="246"/>
      <c r="L408" s="246"/>
      <c r="M408" s="246"/>
      <c r="N408" s="246"/>
      <c r="O408" s="246"/>
    </row>
    <row r="409" spans="1:15" s="17" customFormat="1">
      <c r="A409" s="160"/>
      <c r="B409" s="160"/>
      <c r="D409" s="141"/>
      <c r="E409" s="141"/>
      <c r="I409" s="246"/>
      <c r="J409" s="246"/>
      <c r="K409" s="246"/>
      <c r="L409" s="246"/>
      <c r="M409" s="246"/>
      <c r="N409" s="246"/>
      <c r="O409" s="246"/>
    </row>
    <row r="410" spans="1:15" s="17" customFormat="1">
      <c r="A410" s="160"/>
      <c r="B410" s="160"/>
      <c r="D410" s="141"/>
      <c r="E410" s="141"/>
      <c r="I410" s="246"/>
      <c r="J410" s="246"/>
      <c r="K410" s="246"/>
      <c r="L410" s="246"/>
      <c r="M410" s="246"/>
      <c r="N410" s="246"/>
      <c r="O410" s="246"/>
    </row>
    <row r="411" spans="1:15" s="17" customFormat="1">
      <c r="A411" s="160"/>
      <c r="B411" s="160"/>
      <c r="D411" s="141"/>
      <c r="E411" s="141"/>
      <c r="I411" s="246"/>
      <c r="J411" s="246"/>
      <c r="K411" s="246"/>
      <c r="L411" s="246"/>
      <c r="M411" s="246"/>
      <c r="N411" s="246"/>
      <c r="O411" s="246"/>
    </row>
    <row r="412" spans="1:15" s="17" customFormat="1">
      <c r="A412" s="160"/>
      <c r="B412" s="160"/>
      <c r="D412" s="141"/>
      <c r="E412" s="141"/>
      <c r="I412" s="246"/>
      <c r="J412" s="246"/>
      <c r="K412" s="246"/>
      <c r="L412" s="246"/>
      <c r="M412" s="246"/>
      <c r="N412" s="246"/>
      <c r="O412" s="246"/>
    </row>
    <row r="413" spans="1:15" s="17" customFormat="1">
      <c r="A413" s="160"/>
      <c r="B413" s="160"/>
      <c r="D413" s="141"/>
      <c r="E413" s="141"/>
      <c r="I413" s="246"/>
      <c r="J413" s="246"/>
      <c r="K413" s="246"/>
      <c r="L413" s="246"/>
      <c r="M413" s="246"/>
      <c r="N413" s="246"/>
      <c r="O413" s="246"/>
    </row>
    <row r="414" spans="1:15" s="17" customFormat="1">
      <c r="A414" s="160"/>
      <c r="B414" s="160"/>
      <c r="D414" s="141"/>
      <c r="E414" s="141"/>
      <c r="I414" s="246"/>
      <c r="J414" s="246"/>
      <c r="K414" s="246"/>
      <c r="L414" s="246"/>
      <c r="M414" s="246"/>
      <c r="N414" s="246"/>
      <c r="O414" s="246"/>
    </row>
    <row r="415" spans="1:15" s="17" customFormat="1">
      <c r="A415" s="160"/>
      <c r="B415" s="160"/>
      <c r="D415" s="141"/>
      <c r="E415" s="141"/>
      <c r="I415" s="246"/>
      <c r="J415" s="246"/>
      <c r="K415" s="246"/>
      <c r="L415" s="246"/>
      <c r="M415" s="246"/>
      <c r="N415" s="246"/>
      <c r="O415" s="246"/>
    </row>
    <row r="416" spans="1:15" s="17" customFormat="1">
      <c r="A416" s="160"/>
      <c r="B416" s="160"/>
      <c r="D416" s="141"/>
      <c r="E416" s="141"/>
      <c r="I416" s="246"/>
      <c r="J416" s="246"/>
      <c r="K416" s="246"/>
      <c r="L416" s="246"/>
      <c r="M416" s="246"/>
      <c r="N416" s="246"/>
      <c r="O416" s="246"/>
    </row>
    <row r="417" spans="1:15" s="17" customFormat="1">
      <c r="A417" s="160"/>
      <c r="B417" s="160"/>
      <c r="D417" s="141"/>
      <c r="E417" s="141"/>
      <c r="I417" s="246"/>
      <c r="J417" s="246"/>
      <c r="K417" s="246"/>
      <c r="L417" s="246"/>
      <c r="M417" s="246"/>
      <c r="N417" s="246"/>
      <c r="O417" s="246"/>
    </row>
    <row r="418" spans="1:15" s="17" customFormat="1">
      <c r="A418" s="160"/>
      <c r="B418" s="160"/>
      <c r="D418" s="141"/>
      <c r="E418" s="141"/>
      <c r="I418" s="246"/>
      <c r="J418" s="246"/>
      <c r="K418" s="246"/>
      <c r="L418" s="246"/>
      <c r="M418" s="246"/>
      <c r="N418" s="246"/>
      <c r="O418" s="246"/>
    </row>
    <row r="419" spans="1:15" s="17" customFormat="1">
      <c r="A419" s="160"/>
      <c r="B419" s="160"/>
      <c r="D419" s="141"/>
      <c r="E419" s="141"/>
      <c r="I419" s="246"/>
      <c r="J419" s="246"/>
      <c r="K419" s="246"/>
      <c r="L419" s="246"/>
      <c r="M419" s="246"/>
      <c r="N419" s="246"/>
      <c r="O419" s="246"/>
    </row>
    <row r="420" spans="1:15" s="17" customFormat="1">
      <c r="A420" s="160"/>
      <c r="B420" s="160"/>
      <c r="D420" s="141"/>
      <c r="E420" s="141"/>
      <c r="I420" s="246"/>
      <c r="J420" s="246"/>
      <c r="K420" s="246"/>
      <c r="L420" s="246"/>
      <c r="M420" s="246"/>
      <c r="N420" s="246"/>
      <c r="O420" s="246"/>
    </row>
    <row r="421" spans="1:15" s="17" customFormat="1">
      <c r="A421" s="160"/>
      <c r="B421" s="160"/>
      <c r="D421" s="141"/>
      <c r="E421" s="141"/>
      <c r="I421" s="246"/>
      <c r="J421" s="246"/>
      <c r="K421" s="246"/>
      <c r="L421" s="246"/>
      <c r="M421" s="246"/>
      <c r="N421" s="246"/>
      <c r="O421" s="246"/>
    </row>
    <row r="422" spans="1:15" s="17" customFormat="1">
      <c r="A422" s="160"/>
      <c r="B422" s="160"/>
      <c r="D422" s="141"/>
      <c r="E422" s="141"/>
      <c r="I422" s="246"/>
      <c r="J422" s="246"/>
      <c r="K422" s="246"/>
      <c r="L422" s="246"/>
      <c r="M422" s="246"/>
      <c r="N422" s="246"/>
      <c r="O422" s="246"/>
    </row>
    <row r="423" spans="1:15" s="17" customFormat="1">
      <c r="A423" s="160"/>
      <c r="B423" s="160"/>
      <c r="D423" s="141"/>
      <c r="E423" s="141"/>
      <c r="I423" s="246"/>
      <c r="J423" s="246"/>
      <c r="K423" s="246"/>
      <c r="L423" s="246"/>
      <c r="M423" s="246"/>
      <c r="N423" s="246"/>
      <c r="O423" s="246"/>
    </row>
    <row r="424" spans="1:15" s="17" customFormat="1">
      <c r="A424" s="160"/>
      <c r="B424" s="160"/>
      <c r="D424" s="141"/>
      <c r="E424" s="141"/>
      <c r="I424" s="246"/>
      <c r="J424" s="246"/>
      <c r="K424" s="246"/>
      <c r="L424" s="246"/>
      <c r="M424" s="246"/>
      <c r="N424" s="246"/>
      <c r="O424" s="246"/>
    </row>
    <row r="425" spans="1:15" s="17" customFormat="1">
      <c r="A425" s="160"/>
      <c r="B425" s="160"/>
      <c r="D425" s="141"/>
      <c r="E425" s="141"/>
      <c r="I425" s="246"/>
      <c r="J425" s="246"/>
      <c r="K425" s="246"/>
      <c r="L425" s="246"/>
      <c r="M425" s="246"/>
      <c r="N425" s="246"/>
      <c r="O425" s="246"/>
    </row>
    <row r="426" spans="1:15" s="17" customFormat="1">
      <c r="A426" s="160"/>
      <c r="B426" s="160"/>
      <c r="D426" s="141"/>
      <c r="E426" s="141"/>
      <c r="I426" s="246"/>
      <c r="J426" s="246"/>
      <c r="K426" s="246"/>
      <c r="L426" s="246"/>
      <c r="M426" s="246"/>
      <c r="N426" s="246"/>
      <c r="O426" s="246"/>
    </row>
    <row r="427" spans="1:15" s="17" customFormat="1">
      <c r="A427" s="160"/>
      <c r="B427" s="160"/>
      <c r="D427" s="141"/>
      <c r="E427" s="141"/>
      <c r="I427" s="246"/>
      <c r="J427" s="246"/>
      <c r="K427" s="246"/>
      <c r="L427" s="246"/>
      <c r="M427" s="246"/>
      <c r="N427" s="246"/>
      <c r="O427" s="246"/>
    </row>
    <row r="428" spans="1:15" s="17" customFormat="1">
      <c r="A428" s="160"/>
      <c r="B428" s="160"/>
      <c r="D428" s="141"/>
      <c r="E428" s="141"/>
      <c r="I428" s="246"/>
      <c r="J428" s="246"/>
      <c r="K428" s="246"/>
      <c r="L428" s="246"/>
      <c r="M428" s="246"/>
      <c r="N428" s="246"/>
      <c r="O428" s="246"/>
    </row>
    <row r="429" spans="1:15" s="17" customFormat="1">
      <c r="A429" s="160"/>
      <c r="B429" s="160"/>
      <c r="D429" s="141"/>
      <c r="E429" s="141"/>
      <c r="I429" s="246"/>
      <c r="J429" s="246"/>
      <c r="K429" s="246"/>
      <c r="L429" s="246"/>
      <c r="M429" s="246"/>
      <c r="N429" s="246"/>
      <c r="O429" s="246"/>
    </row>
    <row r="430" spans="1:15" s="17" customFormat="1">
      <c r="A430" s="160"/>
      <c r="B430" s="160"/>
      <c r="D430" s="141"/>
      <c r="E430" s="141"/>
      <c r="I430" s="246"/>
      <c r="J430" s="246"/>
      <c r="K430" s="246"/>
      <c r="L430" s="246"/>
      <c r="M430" s="246"/>
      <c r="N430" s="246"/>
      <c r="O430" s="246"/>
    </row>
    <row r="431" spans="1:15" s="17" customFormat="1">
      <c r="A431" s="160"/>
      <c r="B431" s="160"/>
      <c r="D431" s="141"/>
      <c r="E431" s="141"/>
      <c r="I431" s="246"/>
      <c r="J431" s="246"/>
      <c r="K431" s="246"/>
      <c r="L431" s="246"/>
      <c r="M431" s="246"/>
      <c r="N431" s="246"/>
      <c r="O431" s="246"/>
    </row>
    <row r="432" spans="1:15" s="17" customFormat="1">
      <c r="A432" s="160"/>
      <c r="B432" s="160"/>
      <c r="D432" s="141"/>
      <c r="E432" s="141"/>
      <c r="I432" s="246"/>
      <c r="J432" s="246"/>
      <c r="K432" s="246"/>
      <c r="L432" s="246"/>
      <c r="M432" s="246"/>
      <c r="N432" s="246"/>
      <c r="O432" s="246"/>
    </row>
    <row r="433" spans="1:15" s="17" customFormat="1">
      <c r="A433" s="160"/>
      <c r="B433" s="160"/>
      <c r="D433" s="141"/>
      <c r="E433" s="141"/>
      <c r="I433" s="246"/>
      <c r="J433" s="246"/>
      <c r="K433" s="246"/>
      <c r="L433" s="246"/>
      <c r="M433" s="246"/>
      <c r="N433" s="246"/>
      <c r="O433" s="246"/>
    </row>
    <row r="434" spans="1:15" s="17" customFormat="1">
      <c r="A434" s="160"/>
      <c r="B434" s="160"/>
      <c r="D434" s="141"/>
      <c r="E434" s="141"/>
      <c r="I434" s="246"/>
      <c r="J434" s="246"/>
      <c r="K434" s="246"/>
      <c r="L434" s="246"/>
      <c r="M434" s="246"/>
      <c r="N434" s="246"/>
      <c r="O434" s="246"/>
    </row>
    <row r="435" spans="1:15" s="17" customFormat="1">
      <c r="A435" s="160"/>
      <c r="B435" s="160"/>
      <c r="D435" s="141"/>
      <c r="E435" s="141"/>
      <c r="I435" s="246"/>
      <c r="J435" s="246"/>
      <c r="K435" s="246"/>
      <c r="L435" s="246"/>
      <c r="M435" s="246"/>
      <c r="N435" s="246"/>
      <c r="O435" s="246"/>
    </row>
    <row r="436" spans="1:15" s="17" customFormat="1">
      <c r="A436" s="160"/>
      <c r="B436" s="160"/>
      <c r="D436" s="141"/>
      <c r="E436" s="141"/>
      <c r="I436" s="246"/>
      <c r="J436" s="246"/>
      <c r="K436" s="246"/>
      <c r="L436" s="246"/>
      <c r="M436" s="246"/>
      <c r="N436" s="246"/>
      <c r="O436" s="246"/>
    </row>
    <row r="437" spans="1:15" s="17" customFormat="1">
      <c r="A437" s="160"/>
      <c r="B437" s="160"/>
      <c r="D437" s="141"/>
      <c r="E437" s="141"/>
      <c r="I437" s="246"/>
      <c r="J437" s="246"/>
      <c r="K437" s="246"/>
      <c r="L437" s="246"/>
      <c r="M437" s="246"/>
      <c r="N437" s="246"/>
      <c r="O437" s="246"/>
    </row>
    <row r="438" spans="1:15" s="17" customFormat="1">
      <c r="A438" s="160"/>
      <c r="B438" s="160"/>
      <c r="D438" s="141"/>
      <c r="E438" s="141"/>
      <c r="I438" s="246"/>
      <c r="J438" s="246"/>
      <c r="K438" s="246"/>
      <c r="L438" s="246"/>
      <c r="M438" s="246"/>
      <c r="N438" s="246"/>
      <c r="O438" s="246"/>
    </row>
    <row r="439" spans="1:15" s="17" customFormat="1">
      <c r="A439" s="160"/>
      <c r="B439" s="160"/>
      <c r="D439" s="141"/>
      <c r="E439" s="141"/>
      <c r="I439" s="246"/>
      <c r="J439" s="246"/>
      <c r="K439" s="246"/>
      <c r="L439" s="246"/>
      <c r="M439" s="246"/>
      <c r="N439" s="246"/>
      <c r="O439" s="246"/>
    </row>
    <row r="440" spans="1:15" s="17" customFormat="1">
      <c r="A440" s="160"/>
      <c r="B440" s="160"/>
      <c r="D440" s="141"/>
      <c r="E440" s="141"/>
      <c r="I440" s="246"/>
      <c r="J440" s="246"/>
      <c r="K440" s="246"/>
      <c r="L440" s="246"/>
      <c r="M440" s="246"/>
      <c r="N440" s="246"/>
      <c r="O440" s="246"/>
    </row>
    <row r="441" spans="1:15" s="17" customFormat="1">
      <c r="A441" s="160"/>
      <c r="B441" s="160"/>
      <c r="D441" s="141"/>
      <c r="E441" s="141"/>
      <c r="I441" s="246"/>
      <c r="J441" s="246"/>
      <c r="K441" s="246"/>
      <c r="L441" s="246"/>
      <c r="M441" s="246"/>
      <c r="N441" s="246"/>
      <c r="O441" s="246"/>
    </row>
    <row r="442" spans="1:15" s="17" customFormat="1">
      <c r="A442" s="160"/>
      <c r="B442" s="160"/>
      <c r="D442" s="141"/>
      <c r="E442" s="141"/>
      <c r="I442" s="246"/>
      <c r="J442" s="246"/>
      <c r="K442" s="246"/>
      <c r="L442" s="246"/>
      <c r="M442" s="246"/>
      <c r="N442" s="246"/>
      <c r="O442" s="246"/>
    </row>
    <row r="443" spans="1:15" s="17" customFormat="1">
      <c r="A443" s="160"/>
      <c r="B443" s="160"/>
      <c r="D443" s="141"/>
      <c r="E443" s="141"/>
      <c r="I443" s="246"/>
      <c r="J443" s="246"/>
      <c r="K443" s="246"/>
      <c r="L443" s="246"/>
      <c r="M443" s="246"/>
      <c r="N443" s="246"/>
      <c r="O443" s="246"/>
    </row>
    <row r="444" spans="1:15" s="17" customFormat="1">
      <c r="A444" s="160"/>
      <c r="B444" s="160"/>
      <c r="D444" s="141"/>
      <c r="E444" s="141"/>
      <c r="I444" s="246"/>
      <c r="J444" s="246"/>
      <c r="K444" s="246"/>
      <c r="L444" s="246"/>
      <c r="M444" s="246"/>
      <c r="N444" s="246"/>
      <c r="O444" s="246"/>
    </row>
    <row r="445" spans="1:15" s="17" customFormat="1">
      <c r="A445" s="160"/>
      <c r="B445" s="160"/>
      <c r="D445" s="141"/>
      <c r="E445" s="141"/>
      <c r="I445" s="246"/>
      <c r="J445" s="246"/>
      <c r="K445" s="246"/>
      <c r="L445" s="246"/>
      <c r="M445" s="246"/>
      <c r="N445" s="246"/>
      <c r="O445" s="246"/>
    </row>
    <row r="446" spans="1:15" s="17" customFormat="1">
      <c r="A446" s="160"/>
      <c r="B446" s="160"/>
      <c r="D446" s="141"/>
      <c r="E446" s="141"/>
      <c r="I446" s="246"/>
      <c r="J446" s="246"/>
      <c r="K446" s="246"/>
      <c r="L446" s="246"/>
      <c r="M446" s="246"/>
      <c r="N446" s="246"/>
      <c r="O446" s="246"/>
    </row>
    <row r="447" spans="1:15" s="17" customFormat="1">
      <c r="A447" s="160"/>
      <c r="B447" s="160"/>
      <c r="D447" s="141"/>
      <c r="E447" s="141"/>
      <c r="I447" s="246"/>
      <c r="J447" s="246"/>
      <c r="K447" s="246"/>
      <c r="L447" s="246"/>
      <c r="M447" s="246"/>
      <c r="N447" s="246"/>
      <c r="O447" s="246"/>
    </row>
    <row r="448" spans="1:15" s="17" customFormat="1">
      <c r="A448" s="160"/>
      <c r="B448" s="160"/>
      <c r="D448" s="141"/>
      <c r="E448" s="141"/>
      <c r="I448" s="246"/>
      <c r="J448" s="246"/>
      <c r="K448" s="246"/>
      <c r="L448" s="246"/>
      <c r="M448" s="246"/>
      <c r="N448" s="246"/>
      <c r="O448" s="246"/>
    </row>
    <row r="449" spans="1:15" s="17" customFormat="1">
      <c r="A449" s="160"/>
      <c r="B449" s="160"/>
      <c r="D449" s="141"/>
      <c r="E449" s="141"/>
      <c r="I449" s="246"/>
      <c r="J449" s="246"/>
      <c r="K449" s="246"/>
      <c r="L449" s="246"/>
      <c r="M449" s="246"/>
      <c r="N449" s="246"/>
      <c r="O449" s="246"/>
    </row>
    <row r="450" spans="1:15" s="17" customFormat="1">
      <c r="A450" s="160"/>
      <c r="B450" s="160"/>
      <c r="D450" s="141"/>
      <c r="E450" s="141"/>
      <c r="I450" s="246"/>
      <c r="J450" s="246"/>
      <c r="K450" s="246"/>
      <c r="L450" s="246"/>
      <c r="M450" s="246"/>
      <c r="N450" s="246"/>
      <c r="O450" s="246"/>
    </row>
    <row r="451" spans="1:15" s="17" customFormat="1">
      <c r="A451" s="160"/>
      <c r="B451" s="160"/>
      <c r="D451" s="141"/>
      <c r="E451" s="141"/>
      <c r="I451" s="246"/>
      <c r="J451" s="246"/>
      <c r="K451" s="246"/>
      <c r="L451" s="246"/>
      <c r="M451" s="246"/>
      <c r="N451" s="246"/>
      <c r="O451" s="246"/>
    </row>
    <row r="452" spans="1:15" s="17" customFormat="1">
      <c r="A452" s="160"/>
      <c r="B452" s="160"/>
      <c r="D452" s="141"/>
      <c r="E452" s="141"/>
      <c r="I452" s="246"/>
      <c r="J452" s="246"/>
      <c r="K452" s="246"/>
      <c r="L452" s="246"/>
      <c r="M452" s="246"/>
      <c r="N452" s="246"/>
      <c r="O452" s="246"/>
    </row>
    <row r="453" spans="1:15" s="17" customFormat="1">
      <c r="A453" s="160"/>
      <c r="B453" s="160"/>
      <c r="D453" s="141"/>
      <c r="E453" s="141"/>
      <c r="I453" s="246"/>
      <c r="J453" s="246"/>
      <c r="K453" s="246"/>
      <c r="L453" s="246"/>
      <c r="M453" s="246"/>
      <c r="N453" s="246"/>
      <c r="O453" s="246"/>
    </row>
    <row r="454" spans="1:15" s="17" customFormat="1">
      <c r="A454" s="160"/>
      <c r="B454" s="160"/>
      <c r="D454" s="141"/>
      <c r="E454" s="141"/>
      <c r="I454" s="246"/>
      <c r="J454" s="246"/>
      <c r="K454" s="246"/>
      <c r="L454" s="246"/>
      <c r="M454" s="246"/>
      <c r="N454" s="246"/>
      <c r="O454" s="246"/>
    </row>
    <row r="455" spans="1:15" s="17" customFormat="1">
      <c r="A455" s="160"/>
      <c r="B455" s="160"/>
      <c r="D455" s="141"/>
      <c r="E455" s="141"/>
      <c r="I455" s="246"/>
      <c r="J455" s="246"/>
      <c r="K455" s="246"/>
      <c r="L455" s="246"/>
      <c r="M455" s="246"/>
      <c r="N455" s="246"/>
      <c r="O455" s="246"/>
    </row>
    <row r="456" spans="1:15" s="17" customFormat="1">
      <c r="A456" s="160"/>
      <c r="B456" s="160"/>
      <c r="D456" s="141"/>
      <c r="E456" s="141"/>
      <c r="I456" s="246"/>
      <c r="J456" s="246"/>
      <c r="K456" s="246"/>
      <c r="L456" s="246"/>
      <c r="M456" s="246"/>
      <c r="N456" s="246"/>
      <c r="O456" s="246"/>
    </row>
    <row r="457" spans="1:15" s="17" customFormat="1">
      <c r="A457" s="160"/>
      <c r="B457" s="160"/>
      <c r="D457" s="141"/>
      <c r="E457" s="141"/>
      <c r="I457" s="246"/>
      <c r="J457" s="246"/>
      <c r="K457" s="246"/>
      <c r="L457" s="246"/>
      <c r="M457" s="246"/>
      <c r="N457" s="246"/>
      <c r="O457" s="246"/>
    </row>
    <row r="458" spans="1:15" s="17" customFormat="1">
      <c r="A458" s="160"/>
      <c r="B458" s="160"/>
      <c r="D458" s="141"/>
      <c r="E458" s="141"/>
      <c r="I458" s="246"/>
      <c r="J458" s="246"/>
      <c r="K458" s="246"/>
      <c r="L458" s="246"/>
      <c r="M458" s="246"/>
      <c r="N458" s="246"/>
      <c r="O458" s="246"/>
    </row>
    <row r="459" spans="1:15" s="17" customFormat="1">
      <c r="A459" s="160"/>
      <c r="B459" s="160"/>
      <c r="D459" s="141"/>
      <c r="E459" s="141"/>
      <c r="I459" s="246"/>
      <c r="J459" s="246"/>
      <c r="K459" s="246"/>
      <c r="L459" s="246"/>
      <c r="M459" s="246"/>
      <c r="N459" s="246"/>
      <c r="O459" s="246"/>
    </row>
    <row r="460" spans="1:15" s="17" customFormat="1">
      <c r="A460" s="160"/>
      <c r="B460" s="160"/>
      <c r="D460" s="141"/>
      <c r="E460" s="141"/>
      <c r="I460" s="246"/>
      <c r="J460" s="246"/>
      <c r="K460" s="246"/>
      <c r="L460" s="246"/>
      <c r="M460" s="246"/>
      <c r="N460" s="246"/>
      <c r="O460" s="246"/>
    </row>
    <row r="461" spans="1:15" s="17" customFormat="1">
      <c r="A461" s="160"/>
      <c r="B461" s="160"/>
      <c r="D461" s="141"/>
      <c r="E461" s="141"/>
      <c r="I461" s="246"/>
      <c r="J461" s="246"/>
      <c r="K461" s="246"/>
      <c r="L461" s="246"/>
      <c r="M461" s="246"/>
      <c r="N461" s="246"/>
      <c r="O461" s="246"/>
    </row>
    <row r="462" spans="1:15" s="17" customFormat="1">
      <c r="A462" s="160"/>
      <c r="B462" s="160"/>
      <c r="D462" s="141"/>
      <c r="E462" s="141"/>
      <c r="I462" s="246"/>
      <c r="J462" s="246"/>
      <c r="K462" s="246"/>
      <c r="L462" s="246"/>
      <c r="M462" s="246"/>
      <c r="N462" s="246"/>
      <c r="O462" s="246"/>
    </row>
    <row r="463" spans="1:15" s="17" customFormat="1">
      <c r="A463" s="160"/>
      <c r="B463" s="160"/>
      <c r="D463" s="141"/>
      <c r="E463" s="141"/>
      <c r="I463" s="246"/>
      <c r="J463" s="246"/>
      <c r="K463" s="246"/>
      <c r="L463" s="246"/>
      <c r="M463" s="246"/>
      <c r="N463" s="246"/>
      <c r="O463" s="246"/>
    </row>
    <row r="464" spans="1:15" s="17" customFormat="1">
      <c r="A464" s="160"/>
      <c r="B464" s="160"/>
      <c r="D464" s="141"/>
      <c r="E464" s="141"/>
      <c r="I464" s="246"/>
      <c r="J464" s="246"/>
      <c r="K464" s="246"/>
      <c r="L464" s="246"/>
      <c r="M464" s="246"/>
      <c r="N464" s="246"/>
      <c r="O464" s="246"/>
    </row>
    <row r="465" spans="1:15" s="17" customFormat="1">
      <c r="A465" s="160"/>
      <c r="B465" s="160"/>
      <c r="D465" s="141"/>
      <c r="E465" s="141"/>
      <c r="I465" s="246"/>
      <c r="J465" s="246"/>
      <c r="K465" s="246"/>
      <c r="L465" s="246"/>
      <c r="M465" s="246"/>
      <c r="N465" s="246"/>
      <c r="O465" s="246"/>
    </row>
    <row r="466" spans="1:15" s="17" customFormat="1">
      <c r="A466" s="160"/>
      <c r="B466" s="160"/>
      <c r="D466" s="141"/>
      <c r="E466" s="141"/>
      <c r="I466" s="246"/>
      <c r="J466" s="246"/>
      <c r="K466" s="246"/>
      <c r="L466" s="246"/>
      <c r="M466" s="246"/>
      <c r="N466" s="246"/>
      <c r="O466" s="246"/>
    </row>
    <row r="467" spans="1:15" s="17" customFormat="1">
      <c r="A467" s="160"/>
      <c r="B467" s="160"/>
      <c r="D467" s="141"/>
      <c r="E467" s="141"/>
      <c r="I467" s="246"/>
      <c r="J467" s="246"/>
      <c r="K467" s="246"/>
      <c r="L467" s="246"/>
      <c r="M467" s="246"/>
      <c r="N467" s="246"/>
      <c r="O467" s="246"/>
    </row>
    <row r="468" spans="1:15" s="17" customFormat="1">
      <c r="A468" s="160"/>
      <c r="B468" s="160"/>
      <c r="D468" s="141"/>
      <c r="E468" s="141"/>
      <c r="I468" s="246"/>
      <c r="J468" s="246"/>
      <c r="K468" s="246"/>
      <c r="L468" s="246"/>
      <c r="M468" s="246"/>
      <c r="N468" s="246"/>
      <c r="O468" s="246"/>
    </row>
    <row r="469" spans="1:15" s="17" customFormat="1">
      <c r="A469" s="160"/>
      <c r="B469" s="160"/>
      <c r="D469" s="141"/>
      <c r="E469" s="141"/>
      <c r="I469" s="246"/>
      <c r="J469" s="246"/>
      <c r="K469" s="246"/>
      <c r="L469" s="246"/>
      <c r="M469" s="246"/>
      <c r="N469" s="246"/>
      <c r="O469" s="246"/>
    </row>
    <row r="470" spans="1:15" s="17" customFormat="1">
      <c r="A470" s="160"/>
      <c r="B470" s="160"/>
      <c r="D470" s="141"/>
      <c r="E470" s="141"/>
      <c r="I470" s="246"/>
      <c r="J470" s="246"/>
      <c r="K470" s="246"/>
      <c r="L470" s="246"/>
      <c r="M470" s="246"/>
      <c r="N470" s="246"/>
      <c r="O470" s="246"/>
    </row>
    <row r="471" spans="1:15" s="17" customFormat="1">
      <c r="A471" s="160"/>
      <c r="B471" s="160"/>
      <c r="D471" s="141"/>
      <c r="E471" s="141"/>
      <c r="I471" s="246"/>
      <c r="J471" s="246"/>
      <c r="K471" s="246"/>
      <c r="L471" s="246"/>
      <c r="M471" s="246"/>
      <c r="N471" s="246"/>
      <c r="O471" s="246"/>
    </row>
    <row r="472" spans="1:15" s="17" customFormat="1">
      <c r="A472" s="160"/>
      <c r="B472" s="160"/>
      <c r="D472" s="141"/>
      <c r="E472" s="141"/>
      <c r="I472" s="246"/>
      <c r="J472" s="246"/>
      <c r="K472" s="246"/>
      <c r="L472" s="246"/>
      <c r="M472" s="246"/>
      <c r="N472" s="246"/>
      <c r="O472" s="246"/>
    </row>
    <row r="473" spans="1:15" s="17" customFormat="1">
      <c r="A473" s="160"/>
      <c r="B473" s="160"/>
      <c r="D473" s="141"/>
      <c r="E473" s="141"/>
      <c r="I473" s="246"/>
      <c r="J473" s="246"/>
      <c r="K473" s="246"/>
      <c r="L473" s="246"/>
      <c r="M473" s="246"/>
      <c r="N473" s="246"/>
      <c r="O473" s="246"/>
    </row>
    <row r="474" spans="1:15" s="17" customFormat="1">
      <c r="A474" s="160"/>
      <c r="B474" s="160"/>
      <c r="D474" s="141"/>
      <c r="E474" s="141"/>
      <c r="I474" s="246"/>
      <c r="J474" s="246"/>
      <c r="K474" s="246"/>
      <c r="L474" s="246"/>
      <c r="M474" s="246"/>
      <c r="N474" s="246"/>
      <c r="O474" s="246"/>
    </row>
    <row r="475" spans="1:15" s="17" customFormat="1">
      <c r="A475" s="160"/>
      <c r="B475" s="160"/>
      <c r="D475" s="141"/>
      <c r="E475" s="141"/>
      <c r="I475" s="246"/>
      <c r="J475" s="246"/>
      <c r="K475" s="246"/>
      <c r="L475" s="246"/>
      <c r="M475" s="246"/>
      <c r="N475" s="246"/>
      <c r="O475" s="246"/>
    </row>
    <row r="476" spans="1:15" s="17" customFormat="1">
      <c r="A476" s="160"/>
      <c r="B476" s="160"/>
      <c r="D476" s="141"/>
      <c r="E476" s="141"/>
      <c r="I476" s="246"/>
      <c r="J476" s="246"/>
      <c r="K476" s="246"/>
      <c r="L476" s="246"/>
      <c r="M476" s="246"/>
      <c r="N476" s="246"/>
      <c r="O476" s="246"/>
    </row>
    <row r="477" spans="1:15" s="17" customFormat="1">
      <c r="A477" s="160"/>
      <c r="B477" s="160"/>
      <c r="D477" s="141"/>
      <c r="E477" s="141"/>
      <c r="I477" s="246"/>
      <c r="J477" s="246"/>
      <c r="K477" s="246"/>
      <c r="L477" s="246"/>
      <c r="M477" s="246"/>
      <c r="N477" s="246"/>
      <c r="O477" s="246"/>
    </row>
    <row r="478" spans="1:15" s="17" customFormat="1">
      <c r="A478" s="160"/>
      <c r="B478" s="160"/>
      <c r="D478" s="141"/>
      <c r="E478" s="141"/>
      <c r="I478" s="246"/>
      <c r="J478" s="246"/>
      <c r="K478" s="246"/>
      <c r="L478" s="246"/>
      <c r="M478" s="246"/>
      <c r="N478" s="246"/>
      <c r="O478" s="246"/>
    </row>
    <row r="479" spans="1:15" s="17" customFormat="1">
      <c r="A479" s="160"/>
      <c r="B479" s="160"/>
      <c r="D479" s="141"/>
      <c r="E479" s="141"/>
      <c r="I479" s="246"/>
      <c r="J479" s="246"/>
      <c r="K479" s="246"/>
      <c r="L479" s="246"/>
      <c r="M479" s="246"/>
      <c r="N479" s="246"/>
      <c r="O479" s="246"/>
    </row>
    <row r="480" spans="1:15" s="17" customFormat="1">
      <c r="A480" s="160"/>
      <c r="B480" s="160"/>
      <c r="D480" s="141"/>
      <c r="E480" s="141"/>
      <c r="I480" s="246"/>
      <c r="J480" s="246"/>
      <c r="K480" s="246"/>
      <c r="L480" s="246"/>
      <c r="M480" s="246"/>
      <c r="N480" s="246"/>
      <c r="O480" s="246"/>
    </row>
    <row r="481" spans="1:15" s="17" customFormat="1">
      <c r="A481" s="160"/>
      <c r="B481" s="160"/>
      <c r="D481" s="141"/>
      <c r="E481" s="141"/>
      <c r="I481" s="246"/>
      <c r="J481" s="246"/>
      <c r="K481" s="246"/>
      <c r="L481" s="246"/>
      <c r="M481" s="246"/>
      <c r="N481" s="246"/>
      <c r="O481" s="246"/>
    </row>
    <row r="482" spans="1:15" s="17" customFormat="1">
      <c r="A482" s="160"/>
      <c r="B482" s="160"/>
      <c r="D482" s="141"/>
      <c r="E482" s="141"/>
      <c r="I482" s="246"/>
      <c r="J482" s="246"/>
      <c r="K482" s="246"/>
      <c r="L482" s="246"/>
      <c r="M482" s="246"/>
      <c r="N482" s="246"/>
      <c r="O482" s="246"/>
    </row>
    <row r="483" spans="1:15" s="17" customFormat="1">
      <c r="A483" s="160"/>
      <c r="B483" s="160"/>
      <c r="D483" s="141"/>
      <c r="E483" s="141"/>
      <c r="I483" s="246"/>
      <c r="J483" s="246"/>
      <c r="K483" s="246"/>
      <c r="L483" s="246"/>
      <c r="M483" s="246"/>
      <c r="N483" s="246"/>
      <c r="O483" s="246"/>
    </row>
    <row r="484" spans="1:15" s="17" customFormat="1">
      <c r="A484" s="160"/>
      <c r="B484" s="160"/>
      <c r="D484" s="141"/>
      <c r="E484" s="141"/>
      <c r="I484" s="246"/>
      <c r="J484" s="246"/>
      <c r="K484" s="246"/>
      <c r="L484" s="246"/>
      <c r="M484" s="246"/>
      <c r="N484" s="246"/>
      <c r="O484" s="246"/>
    </row>
    <row r="485" spans="1:15" s="17" customFormat="1">
      <c r="A485" s="160"/>
      <c r="B485" s="160"/>
      <c r="D485" s="141"/>
      <c r="E485" s="141"/>
      <c r="I485" s="246"/>
      <c r="J485" s="246"/>
      <c r="K485" s="246"/>
      <c r="L485" s="246"/>
      <c r="M485" s="246"/>
      <c r="N485" s="246"/>
      <c r="O485" s="246"/>
    </row>
    <row r="486" spans="1:15" s="17" customFormat="1">
      <c r="A486" s="160"/>
      <c r="B486" s="160"/>
      <c r="D486" s="141"/>
      <c r="E486" s="141"/>
      <c r="I486" s="246"/>
      <c r="J486" s="246"/>
      <c r="K486" s="246"/>
      <c r="L486" s="246"/>
      <c r="M486" s="246"/>
      <c r="N486" s="246"/>
      <c r="O486" s="246"/>
    </row>
    <row r="487" spans="1:15" s="17" customFormat="1">
      <c r="A487" s="160"/>
      <c r="B487" s="160"/>
      <c r="D487" s="141"/>
      <c r="E487" s="141"/>
      <c r="I487" s="246"/>
      <c r="J487" s="246"/>
      <c r="K487" s="246"/>
      <c r="L487" s="246"/>
      <c r="M487" s="246"/>
      <c r="N487" s="246"/>
      <c r="O487" s="246"/>
    </row>
    <row r="488" spans="1:15" s="17" customFormat="1">
      <c r="A488" s="160"/>
      <c r="B488" s="160"/>
      <c r="D488" s="141"/>
      <c r="E488" s="141"/>
      <c r="I488" s="246"/>
      <c r="J488" s="246"/>
      <c r="K488" s="246"/>
      <c r="L488" s="246"/>
      <c r="M488" s="246"/>
      <c r="N488" s="246"/>
      <c r="O488" s="246"/>
    </row>
    <row r="489" spans="1:15" s="17" customFormat="1">
      <c r="A489" s="160"/>
      <c r="B489" s="160"/>
      <c r="D489" s="141"/>
      <c r="E489" s="141"/>
      <c r="I489" s="246"/>
      <c r="J489" s="246"/>
      <c r="K489" s="246"/>
      <c r="L489" s="246"/>
      <c r="M489" s="246"/>
      <c r="N489" s="246"/>
      <c r="O489" s="246"/>
    </row>
    <row r="490" spans="1:15" s="17" customFormat="1">
      <c r="A490" s="160"/>
      <c r="B490" s="160"/>
      <c r="D490" s="141"/>
      <c r="E490" s="141"/>
      <c r="I490" s="246"/>
      <c r="J490" s="246"/>
      <c r="K490" s="246"/>
      <c r="L490" s="246"/>
      <c r="M490" s="246"/>
      <c r="N490" s="246"/>
      <c r="O490" s="246"/>
    </row>
    <row r="491" spans="1:15" s="17" customFormat="1">
      <c r="A491" s="160"/>
      <c r="B491" s="160"/>
      <c r="D491" s="141"/>
      <c r="E491" s="141"/>
      <c r="I491" s="246"/>
      <c r="J491" s="246"/>
      <c r="K491" s="246"/>
      <c r="L491" s="246"/>
      <c r="M491" s="246"/>
      <c r="N491" s="246"/>
      <c r="O491" s="246"/>
    </row>
    <row r="492" spans="1:15" s="17" customFormat="1">
      <c r="A492" s="160"/>
      <c r="B492" s="160"/>
      <c r="D492" s="141"/>
      <c r="E492" s="141"/>
      <c r="I492" s="246"/>
      <c r="J492" s="246"/>
      <c r="K492" s="246"/>
      <c r="L492" s="246"/>
      <c r="M492" s="246"/>
      <c r="N492" s="246"/>
      <c r="O492" s="246"/>
    </row>
    <row r="493" spans="1:15" s="17" customFormat="1">
      <c r="A493" s="160"/>
      <c r="B493" s="160"/>
      <c r="D493" s="141"/>
      <c r="E493" s="141"/>
      <c r="I493" s="246"/>
      <c r="J493" s="246"/>
      <c r="K493" s="246"/>
      <c r="L493" s="246"/>
      <c r="M493" s="246"/>
      <c r="N493" s="246"/>
      <c r="O493" s="246"/>
    </row>
    <row r="494" spans="1:15" s="17" customFormat="1">
      <c r="A494" s="160"/>
      <c r="B494" s="160"/>
      <c r="D494" s="141"/>
      <c r="E494" s="141"/>
      <c r="I494" s="246"/>
      <c r="J494" s="246"/>
      <c r="K494" s="246"/>
      <c r="L494" s="246"/>
      <c r="M494" s="246"/>
      <c r="N494" s="246"/>
      <c r="O494" s="246"/>
    </row>
    <row r="495" spans="1:15" s="17" customFormat="1">
      <c r="A495" s="160"/>
      <c r="B495" s="160"/>
      <c r="D495" s="141"/>
      <c r="E495" s="141"/>
      <c r="I495" s="246"/>
      <c r="J495" s="246"/>
      <c r="K495" s="246"/>
      <c r="L495" s="246"/>
      <c r="M495" s="246"/>
      <c r="N495" s="246"/>
      <c r="O495" s="246"/>
    </row>
    <row r="496" spans="1:15" s="17" customFormat="1">
      <c r="A496" s="160"/>
      <c r="B496" s="160"/>
      <c r="D496" s="141"/>
      <c r="E496" s="141"/>
      <c r="I496" s="246"/>
      <c r="J496" s="246"/>
      <c r="K496" s="246"/>
      <c r="L496" s="246"/>
      <c r="M496" s="246"/>
      <c r="N496" s="246"/>
      <c r="O496" s="246"/>
    </row>
    <row r="497" spans="1:15" s="17" customFormat="1">
      <c r="A497" s="160"/>
      <c r="B497" s="160"/>
      <c r="D497" s="141"/>
      <c r="E497" s="141"/>
      <c r="I497" s="246"/>
      <c r="J497" s="246"/>
      <c r="K497" s="246"/>
      <c r="L497" s="246"/>
      <c r="M497" s="246"/>
      <c r="N497" s="246"/>
      <c r="O497" s="246"/>
    </row>
    <row r="498" spans="1:15" s="17" customFormat="1">
      <c r="A498" s="160"/>
      <c r="B498" s="160"/>
      <c r="D498" s="141"/>
      <c r="E498" s="141"/>
      <c r="I498" s="246"/>
      <c r="J498" s="246"/>
      <c r="K498" s="246"/>
      <c r="L498" s="246"/>
      <c r="M498" s="246"/>
      <c r="N498" s="246"/>
      <c r="O498" s="246"/>
    </row>
    <row r="499" spans="1:15" s="17" customFormat="1">
      <c r="A499" s="160"/>
      <c r="B499" s="160"/>
      <c r="D499" s="141"/>
      <c r="E499" s="141"/>
      <c r="I499" s="246"/>
      <c r="J499" s="246"/>
      <c r="K499" s="246"/>
      <c r="L499" s="246"/>
      <c r="M499" s="246"/>
      <c r="N499" s="246"/>
      <c r="O499" s="246"/>
    </row>
    <row r="500" spans="1:15" s="17" customFormat="1">
      <c r="A500" s="160"/>
      <c r="B500" s="160"/>
      <c r="D500" s="141"/>
      <c r="E500" s="141"/>
      <c r="I500" s="246"/>
      <c r="J500" s="246"/>
      <c r="K500" s="246"/>
      <c r="L500" s="246"/>
      <c r="M500" s="246"/>
      <c r="N500" s="246"/>
      <c r="O500" s="246"/>
    </row>
    <row r="501" spans="1:15" s="17" customFormat="1">
      <c r="A501" s="160"/>
      <c r="B501" s="160"/>
      <c r="D501" s="141"/>
      <c r="E501" s="141"/>
      <c r="I501" s="246"/>
      <c r="J501" s="246"/>
      <c r="K501" s="246"/>
      <c r="L501" s="246"/>
      <c r="M501" s="246"/>
      <c r="N501" s="246"/>
      <c r="O501" s="246"/>
    </row>
    <row r="502" spans="1:15" s="17" customFormat="1">
      <c r="A502" s="160"/>
      <c r="B502" s="160"/>
      <c r="D502" s="141"/>
      <c r="E502" s="141"/>
      <c r="I502" s="246"/>
      <c r="J502" s="246"/>
      <c r="K502" s="246"/>
      <c r="L502" s="246"/>
      <c r="M502" s="246"/>
      <c r="N502" s="246"/>
      <c r="O502" s="246"/>
    </row>
    <row r="503" spans="1:15" s="17" customFormat="1">
      <c r="A503" s="160"/>
      <c r="B503" s="160"/>
      <c r="D503" s="141"/>
      <c r="E503" s="141"/>
      <c r="I503" s="246"/>
      <c r="J503" s="246"/>
      <c r="K503" s="246"/>
      <c r="L503" s="246"/>
      <c r="M503" s="246"/>
      <c r="N503" s="246"/>
      <c r="O503" s="246"/>
    </row>
    <row r="504" spans="1:15" s="17" customFormat="1">
      <c r="A504" s="160"/>
      <c r="B504" s="160"/>
      <c r="D504" s="141"/>
      <c r="E504" s="141"/>
      <c r="I504" s="246"/>
      <c r="J504" s="246"/>
      <c r="K504" s="246"/>
      <c r="L504" s="246"/>
      <c r="M504" s="246"/>
      <c r="N504" s="246"/>
      <c r="O504" s="246"/>
    </row>
    <row r="505" spans="1:15" s="17" customFormat="1">
      <c r="A505" s="160"/>
      <c r="B505" s="160"/>
      <c r="D505" s="141"/>
      <c r="E505" s="141"/>
      <c r="I505" s="246"/>
      <c r="J505" s="246"/>
      <c r="K505" s="246"/>
      <c r="L505" s="246"/>
      <c r="M505" s="246"/>
      <c r="N505" s="246"/>
      <c r="O505" s="246"/>
    </row>
    <row r="506" spans="1:15" s="17" customFormat="1">
      <c r="A506" s="160"/>
      <c r="B506" s="160"/>
      <c r="D506" s="141"/>
      <c r="E506" s="141"/>
      <c r="I506" s="246"/>
      <c r="J506" s="246"/>
      <c r="K506" s="246"/>
      <c r="L506" s="246"/>
      <c r="M506" s="246"/>
      <c r="N506" s="246"/>
      <c r="O506" s="246"/>
    </row>
    <row r="507" spans="1:15" s="17" customFormat="1">
      <c r="A507" s="160"/>
      <c r="B507" s="160"/>
      <c r="D507" s="141"/>
      <c r="E507" s="141"/>
      <c r="I507" s="246"/>
      <c r="J507" s="246"/>
      <c r="K507" s="246"/>
      <c r="L507" s="246"/>
      <c r="M507" s="246"/>
      <c r="N507" s="246"/>
      <c r="O507" s="246"/>
    </row>
    <row r="508" spans="1:15" s="17" customFormat="1">
      <c r="A508" s="160"/>
      <c r="B508" s="160"/>
      <c r="D508" s="141"/>
      <c r="E508" s="141"/>
      <c r="I508" s="246"/>
      <c r="J508" s="246"/>
      <c r="K508" s="246"/>
      <c r="L508" s="246"/>
      <c r="M508" s="246"/>
      <c r="N508" s="246"/>
      <c r="O508" s="246"/>
    </row>
    <row r="509" spans="1:15" s="17" customFormat="1">
      <c r="A509" s="160"/>
      <c r="B509" s="160"/>
      <c r="D509" s="141"/>
      <c r="E509" s="141"/>
      <c r="I509" s="246"/>
      <c r="J509" s="246"/>
      <c r="K509" s="246"/>
      <c r="L509" s="246"/>
      <c r="M509" s="246"/>
      <c r="N509" s="246"/>
      <c r="O509" s="246"/>
    </row>
    <row r="510" spans="1:15" s="17" customFormat="1">
      <c r="A510" s="160"/>
      <c r="B510" s="160"/>
      <c r="D510" s="141"/>
      <c r="E510" s="141"/>
      <c r="I510" s="246"/>
      <c r="J510" s="246"/>
      <c r="K510" s="246"/>
      <c r="L510" s="246"/>
      <c r="M510" s="246"/>
      <c r="N510" s="246"/>
      <c r="O510" s="246"/>
    </row>
    <row r="511" spans="1:15" s="17" customFormat="1">
      <c r="A511" s="160"/>
      <c r="B511" s="160"/>
      <c r="D511" s="141"/>
      <c r="E511" s="141"/>
      <c r="I511" s="246"/>
      <c r="J511" s="246"/>
      <c r="K511" s="246"/>
      <c r="L511" s="246"/>
      <c r="M511" s="246"/>
      <c r="N511" s="246"/>
      <c r="O511" s="246"/>
    </row>
    <row r="512" spans="1:15" s="17" customFormat="1">
      <c r="A512" s="160"/>
      <c r="B512" s="160"/>
      <c r="D512" s="141"/>
      <c r="E512" s="141"/>
      <c r="I512" s="246"/>
      <c r="J512" s="246"/>
      <c r="K512" s="246"/>
      <c r="L512" s="246"/>
      <c r="M512" s="246"/>
      <c r="N512" s="246"/>
      <c r="O512" s="246"/>
    </row>
    <row r="513" spans="1:15" s="17" customFormat="1">
      <c r="A513" s="160"/>
      <c r="B513" s="160"/>
      <c r="D513" s="141"/>
      <c r="E513" s="141"/>
      <c r="I513" s="246"/>
      <c r="J513" s="246"/>
      <c r="K513" s="246"/>
      <c r="L513" s="246"/>
      <c r="M513" s="246"/>
      <c r="N513" s="246"/>
      <c r="O513" s="246"/>
    </row>
    <row r="514" spans="1:15" s="17" customFormat="1">
      <c r="A514" s="160"/>
      <c r="B514" s="160"/>
      <c r="D514" s="141"/>
      <c r="E514" s="141"/>
      <c r="I514" s="246"/>
      <c r="J514" s="246"/>
      <c r="K514" s="246"/>
      <c r="L514" s="246"/>
      <c r="M514" s="246"/>
      <c r="N514" s="246"/>
      <c r="O514" s="246"/>
    </row>
    <row r="515" spans="1:15" s="17" customFormat="1">
      <c r="A515" s="160"/>
      <c r="B515" s="160"/>
      <c r="D515" s="141"/>
      <c r="E515" s="141"/>
      <c r="I515" s="246"/>
      <c r="J515" s="246"/>
      <c r="K515" s="246"/>
      <c r="L515" s="246"/>
      <c r="M515" s="246"/>
      <c r="N515" s="246"/>
      <c r="O515" s="246"/>
    </row>
    <row r="516" spans="1:15" s="17" customFormat="1">
      <c r="A516" s="160"/>
      <c r="B516" s="160"/>
      <c r="D516" s="141"/>
      <c r="E516" s="141"/>
      <c r="I516" s="246"/>
      <c r="J516" s="246"/>
      <c r="K516" s="246"/>
      <c r="L516" s="246"/>
      <c r="M516" s="246"/>
      <c r="N516" s="246"/>
      <c r="O516" s="246"/>
    </row>
    <row r="517" spans="1:15" s="17" customFormat="1">
      <c r="A517" s="160"/>
      <c r="B517" s="160"/>
      <c r="D517" s="141"/>
      <c r="E517" s="141"/>
      <c r="I517" s="246"/>
      <c r="J517" s="246"/>
      <c r="K517" s="246"/>
      <c r="L517" s="246"/>
      <c r="M517" s="246"/>
      <c r="N517" s="246"/>
      <c r="O517" s="246"/>
    </row>
    <row r="518" spans="1:15" s="17" customFormat="1">
      <c r="A518" s="160"/>
      <c r="B518" s="160"/>
      <c r="D518" s="141"/>
      <c r="E518" s="141"/>
      <c r="I518" s="246"/>
      <c r="J518" s="246"/>
      <c r="K518" s="246"/>
      <c r="L518" s="246"/>
      <c r="M518" s="246"/>
      <c r="N518" s="246"/>
      <c r="O518" s="246"/>
    </row>
    <row r="519" spans="1:15" s="17" customFormat="1">
      <c r="A519" s="160"/>
      <c r="B519" s="160"/>
      <c r="D519" s="141"/>
      <c r="E519" s="141"/>
      <c r="I519" s="246"/>
      <c r="J519" s="246"/>
      <c r="K519" s="246"/>
      <c r="L519" s="246"/>
      <c r="M519" s="246"/>
      <c r="N519" s="246"/>
      <c r="O519" s="246"/>
    </row>
    <row r="520" spans="1:15" s="17" customFormat="1">
      <c r="A520" s="160"/>
      <c r="B520" s="160"/>
      <c r="D520" s="141"/>
      <c r="E520" s="141"/>
      <c r="I520" s="246"/>
      <c r="J520" s="246"/>
      <c r="K520" s="246"/>
      <c r="L520" s="246"/>
      <c r="M520" s="246"/>
      <c r="N520" s="246"/>
      <c r="O520" s="246"/>
    </row>
    <row r="521" spans="1:15" s="17" customFormat="1">
      <c r="A521" s="160"/>
      <c r="B521" s="160"/>
      <c r="D521" s="141"/>
      <c r="E521" s="141"/>
      <c r="I521" s="246"/>
      <c r="J521" s="246"/>
      <c r="K521" s="246"/>
      <c r="L521" s="246"/>
      <c r="M521" s="246"/>
      <c r="N521" s="246"/>
      <c r="O521" s="246"/>
    </row>
    <row r="522" spans="1:15" s="17" customFormat="1">
      <c r="A522" s="160"/>
      <c r="B522" s="160"/>
      <c r="D522" s="141"/>
      <c r="E522" s="141"/>
      <c r="I522" s="246"/>
      <c r="J522" s="246"/>
      <c r="K522" s="246"/>
      <c r="L522" s="246"/>
      <c r="M522" s="246"/>
      <c r="N522" s="246"/>
      <c r="O522" s="246"/>
    </row>
    <row r="523" spans="1:15" s="17" customFormat="1">
      <c r="A523" s="160"/>
      <c r="B523" s="160"/>
      <c r="D523" s="141"/>
      <c r="E523" s="141"/>
      <c r="I523" s="246"/>
      <c r="J523" s="246"/>
      <c r="K523" s="246"/>
      <c r="L523" s="246"/>
      <c r="M523" s="246"/>
      <c r="N523" s="246"/>
      <c r="O523" s="246"/>
    </row>
    <row r="524" spans="1:15" s="17" customFormat="1">
      <c r="A524" s="160"/>
      <c r="B524" s="160"/>
      <c r="D524" s="141"/>
      <c r="E524" s="141"/>
      <c r="I524" s="246"/>
      <c r="J524" s="246"/>
      <c r="K524" s="246"/>
      <c r="L524" s="246"/>
      <c r="M524" s="246"/>
      <c r="N524" s="246"/>
      <c r="O524" s="246"/>
    </row>
    <row r="525" spans="1:15" s="17" customFormat="1">
      <c r="A525" s="160"/>
      <c r="B525" s="160"/>
      <c r="D525" s="141"/>
      <c r="E525" s="141"/>
      <c r="I525" s="246"/>
      <c r="J525" s="246"/>
      <c r="K525" s="246"/>
      <c r="L525" s="246"/>
      <c r="M525" s="246"/>
      <c r="N525" s="246"/>
      <c r="O525" s="246"/>
    </row>
    <row r="526" spans="1:15" s="17" customFormat="1">
      <c r="A526" s="160"/>
      <c r="B526" s="160"/>
      <c r="D526" s="141"/>
      <c r="E526" s="141"/>
      <c r="I526" s="246"/>
      <c r="J526" s="246"/>
      <c r="K526" s="246"/>
      <c r="L526" s="246"/>
      <c r="M526" s="246"/>
      <c r="N526" s="246"/>
      <c r="O526" s="246"/>
    </row>
    <row r="527" spans="1:15" s="17" customFormat="1">
      <c r="A527" s="160"/>
      <c r="B527" s="160"/>
      <c r="D527" s="141"/>
      <c r="E527" s="141"/>
      <c r="I527" s="246"/>
      <c r="J527" s="246"/>
      <c r="K527" s="246"/>
      <c r="L527" s="246"/>
      <c r="M527" s="246"/>
      <c r="N527" s="246"/>
      <c r="O527" s="246"/>
    </row>
    <row r="528" spans="1:15" s="17" customFormat="1">
      <c r="A528" s="160"/>
      <c r="B528" s="160"/>
      <c r="D528" s="141"/>
      <c r="E528" s="141"/>
      <c r="I528" s="246"/>
      <c r="J528" s="246"/>
      <c r="K528" s="246"/>
      <c r="L528" s="246"/>
      <c r="M528" s="246"/>
      <c r="N528" s="246"/>
      <c r="O528" s="246"/>
    </row>
    <row r="529" spans="1:15" s="17" customFormat="1">
      <c r="A529" s="160"/>
      <c r="B529" s="160"/>
      <c r="D529" s="141"/>
      <c r="E529" s="141"/>
      <c r="I529" s="246"/>
      <c r="J529" s="246"/>
      <c r="K529" s="246"/>
      <c r="L529" s="246"/>
      <c r="M529" s="246"/>
      <c r="N529" s="246"/>
      <c r="O529" s="246"/>
    </row>
    <row r="530" spans="1:15" s="17" customFormat="1">
      <c r="A530" s="160"/>
      <c r="B530" s="160"/>
      <c r="D530" s="141"/>
      <c r="E530" s="141"/>
      <c r="I530" s="246"/>
      <c r="J530" s="246"/>
      <c r="K530" s="246"/>
      <c r="L530" s="246"/>
      <c r="M530" s="246"/>
      <c r="N530" s="246"/>
      <c r="O530" s="246"/>
    </row>
    <row r="531" spans="1:15" s="17" customFormat="1">
      <c r="A531" s="160"/>
      <c r="B531" s="160"/>
      <c r="D531" s="141"/>
      <c r="E531" s="141"/>
      <c r="I531" s="246"/>
      <c r="J531" s="246"/>
      <c r="K531" s="246"/>
      <c r="L531" s="246"/>
      <c r="M531" s="246"/>
      <c r="N531" s="246"/>
      <c r="O531" s="246"/>
    </row>
    <row r="532" spans="1:15" s="17" customFormat="1">
      <c r="A532" s="160"/>
      <c r="B532" s="160"/>
      <c r="D532" s="141"/>
      <c r="E532" s="141"/>
      <c r="I532" s="246"/>
      <c r="J532" s="246"/>
      <c r="K532" s="246"/>
      <c r="L532" s="246"/>
      <c r="M532" s="246"/>
      <c r="N532" s="246"/>
      <c r="O532" s="246"/>
    </row>
    <row r="533" spans="1:15" s="17" customFormat="1">
      <c r="A533" s="160"/>
      <c r="B533" s="160"/>
      <c r="D533" s="141"/>
      <c r="E533" s="141"/>
      <c r="I533" s="246"/>
      <c r="J533" s="246"/>
      <c r="K533" s="246"/>
      <c r="L533" s="246"/>
      <c r="M533" s="246"/>
      <c r="N533" s="246"/>
      <c r="O533" s="246"/>
    </row>
    <row r="534" spans="1:15" s="17" customFormat="1">
      <c r="A534" s="160"/>
      <c r="B534" s="160"/>
      <c r="D534" s="141"/>
      <c r="E534" s="141"/>
      <c r="I534" s="246"/>
      <c r="J534" s="246"/>
      <c r="K534" s="246"/>
      <c r="L534" s="246"/>
      <c r="M534" s="246"/>
      <c r="N534" s="246"/>
      <c r="O534" s="246"/>
    </row>
    <row r="535" spans="1:15" s="17" customFormat="1">
      <c r="A535" s="160"/>
      <c r="B535" s="160"/>
      <c r="D535" s="141"/>
      <c r="E535" s="141"/>
      <c r="I535" s="246"/>
      <c r="J535" s="246"/>
      <c r="K535" s="246"/>
      <c r="L535" s="246"/>
      <c r="M535" s="246"/>
      <c r="N535" s="246"/>
      <c r="O535" s="246"/>
    </row>
    <row r="536" spans="1:15" s="17" customFormat="1">
      <c r="A536" s="160"/>
      <c r="B536" s="160"/>
      <c r="D536" s="141"/>
      <c r="E536" s="141"/>
      <c r="I536" s="246"/>
      <c r="J536" s="246"/>
      <c r="K536" s="246"/>
      <c r="L536" s="246"/>
      <c r="M536" s="246"/>
      <c r="N536" s="246"/>
      <c r="O536" s="246"/>
    </row>
    <row r="537" spans="1:15" s="17" customFormat="1">
      <c r="A537" s="160"/>
      <c r="B537" s="160"/>
      <c r="D537" s="141"/>
      <c r="E537" s="141"/>
      <c r="I537" s="246"/>
      <c r="J537" s="246"/>
      <c r="K537" s="246"/>
      <c r="L537" s="246"/>
      <c r="M537" s="246"/>
      <c r="N537" s="246"/>
      <c r="O537" s="246"/>
    </row>
    <row r="538" spans="1:15" s="17" customFormat="1">
      <c r="A538" s="160"/>
      <c r="B538" s="160"/>
      <c r="D538" s="141"/>
      <c r="E538" s="141"/>
      <c r="I538" s="246"/>
      <c r="J538" s="246"/>
      <c r="K538" s="246"/>
      <c r="L538" s="246"/>
      <c r="M538" s="246"/>
      <c r="N538" s="246"/>
      <c r="O538" s="246"/>
    </row>
    <row r="539" spans="1:15" s="17" customFormat="1">
      <c r="A539" s="160"/>
      <c r="B539" s="160"/>
      <c r="D539" s="141"/>
      <c r="E539" s="141"/>
      <c r="I539" s="246"/>
      <c r="J539" s="246"/>
      <c r="K539" s="246"/>
      <c r="L539" s="246"/>
      <c r="M539" s="246"/>
      <c r="N539" s="246"/>
      <c r="O539" s="246"/>
    </row>
    <row r="540" spans="1:15" s="17" customFormat="1">
      <c r="A540" s="160"/>
      <c r="B540" s="160"/>
      <c r="D540" s="141"/>
      <c r="E540" s="141"/>
      <c r="I540" s="246"/>
      <c r="J540" s="246"/>
      <c r="K540" s="246"/>
      <c r="L540" s="246"/>
      <c r="M540" s="246"/>
      <c r="N540" s="246"/>
      <c r="O540" s="246"/>
    </row>
    <row r="541" spans="1:15" s="17" customFormat="1">
      <c r="A541" s="160"/>
      <c r="B541" s="160"/>
      <c r="D541" s="141"/>
      <c r="E541" s="141"/>
      <c r="I541" s="246"/>
      <c r="J541" s="246"/>
      <c r="K541" s="246"/>
      <c r="L541" s="246"/>
      <c r="M541" s="246"/>
      <c r="N541" s="246"/>
      <c r="O541" s="246"/>
    </row>
    <row r="542" spans="1:15" s="17" customFormat="1">
      <c r="A542" s="160"/>
      <c r="B542" s="160"/>
      <c r="D542" s="141"/>
      <c r="E542" s="141"/>
      <c r="I542" s="246"/>
      <c r="J542" s="246"/>
      <c r="K542" s="246"/>
      <c r="L542" s="246"/>
      <c r="M542" s="246"/>
      <c r="N542" s="246"/>
      <c r="O542" s="246"/>
    </row>
    <row r="543" spans="1:15" s="17" customFormat="1">
      <c r="A543" s="160"/>
      <c r="B543" s="160"/>
      <c r="D543" s="141"/>
      <c r="E543" s="141"/>
      <c r="I543" s="246"/>
      <c r="J543" s="246"/>
      <c r="K543" s="246"/>
      <c r="L543" s="246"/>
      <c r="M543" s="246"/>
      <c r="N543" s="246"/>
      <c r="O543" s="246"/>
    </row>
    <row r="544" spans="1:15" s="17" customFormat="1">
      <c r="A544" s="160"/>
      <c r="B544" s="160"/>
      <c r="D544" s="141"/>
      <c r="E544" s="141"/>
      <c r="I544" s="246"/>
      <c r="J544" s="246"/>
      <c r="K544" s="246"/>
      <c r="L544" s="246"/>
      <c r="M544" s="246"/>
      <c r="N544" s="246"/>
      <c r="O544" s="246"/>
    </row>
    <row r="545" spans="1:15" s="17" customFormat="1">
      <c r="A545" s="160"/>
      <c r="B545" s="160"/>
      <c r="D545" s="141"/>
      <c r="E545" s="141"/>
      <c r="I545" s="246"/>
      <c r="J545" s="246"/>
      <c r="K545" s="246"/>
      <c r="L545" s="246"/>
      <c r="M545" s="246"/>
      <c r="N545" s="246"/>
      <c r="O545" s="246"/>
    </row>
    <row r="546" spans="1:15" s="17" customFormat="1">
      <c r="A546" s="160"/>
      <c r="B546" s="160"/>
      <c r="D546" s="141"/>
      <c r="E546" s="141"/>
      <c r="I546" s="246"/>
      <c r="J546" s="246"/>
      <c r="K546" s="246"/>
      <c r="L546" s="246"/>
      <c r="M546" s="246"/>
      <c r="N546" s="246"/>
      <c r="O546" s="246"/>
    </row>
    <row r="547" spans="1:15" s="17" customFormat="1">
      <c r="A547" s="160"/>
      <c r="B547" s="160"/>
      <c r="D547" s="141"/>
      <c r="E547" s="141"/>
      <c r="I547" s="246"/>
      <c r="J547" s="246"/>
      <c r="K547" s="246"/>
      <c r="L547" s="246"/>
      <c r="M547" s="246"/>
      <c r="N547" s="246"/>
      <c r="O547" s="246"/>
    </row>
    <row r="548" spans="1:15" s="17" customFormat="1">
      <c r="A548" s="160"/>
      <c r="B548" s="160"/>
      <c r="D548" s="141"/>
      <c r="E548" s="141"/>
      <c r="I548" s="246"/>
      <c r="J548" s="246"/>
      <c r="K548" s="246"/>
      <c r="L548" s="246"/>
      <c r="M548" s="246"/>
      <c r="N548" s="246"/>
      <c r="O548" s="246"/>
    </row>
    <row r="549" spans="1:15" s="17" customFormat="1">
      <c r="A549" s="160"/>
      <c r="B549" s="160"/>
      <c r="D549" s="141"/>
      <c r="E549" s="141"/>
      <c r="I549" s="246"/>
      <c r="J549" s="246"/>
      <c r="K549" s="246"/>
      <c r="L549" s="246"/>
      <c r="M549" s="246"/>
      <c r="N549" s="246"/>
      <c r="O549" s="246"/>
    </row>
    <row r="550" spans="1:15" s="17" customFormat="1">
      <c r="A550" s="160"/>
      <c r="B550" s="160"/>
      <c r="D550" s="141"/>
      <c r="E550" s="141"/>
      <c r="I550" s="246"/>
      <c r="J550" s="246"/>
      <c r="K550" s="246"/>
      <c r="L550" s="246"/>
      <c r="M550" s="246"/>
      <c r="N550" s="246"/>
      <c r="O550" s="246"/>
    </row>
    <row r="551" spans="1:15" s="17" customFormat="1">
      <c r="A551" s="160"/>
      <c r="B551" s="160"/>
      <c r="D551" s="141"/>
      <c r="E551" s="141"/>
      <c r="I551" s="246"/>
      <c r="J551" s="246"/>
      <c r="K551" s="246"/>
      <c r="L551" s="246"/>
      <c r="M551" s="246"/>
      <c r="N551" s="246"/>
      <c r="O551" s="246"/>
    </row>
    <row r="552" spans="1:15" s="17" customFormat="1">
      <c r="A552" s="160"/>
      <c r="B552" s="160"/>
      <c r="D552" s="141"/>
      <c r="E552" s="141"/>
      <c r="I552" s="246"/>
      <c r="J552" s="246"/>
      <c r="K552" s="246"/>
      <c r="L552" s="246"/>
      <c r="M552" s="246"/>
      <c r="N552" s="246"/>
      <c r="O552" s="246"/>
    </row>
    <row r="553" spans="1:15" s="17" customFormat="1">
      <c r="A553" s="160"/>
      <c r="B553" s="160"/>
      <c r="D553" s="141"/>
      <c r="E553" s="141"/>
      <c r="I553" s="246"/>
      <c r="J553" s="246"/>
      <c r="K553" s="246"/>
      <c r="L553" s="246"/>
      <c r="M553" s="246"/>
      <c r="N553" s="246"/>
      <c r="O553" s="246"/>
    </row>
    <row r="554" spans="1:15" s="17" customFormat="1">
      <c r="A554" s="160"/>
      <c r="B554" s="160"/>
      <c r="D554" s="141"/>
      <c r="E554" s="141"/>
      <c r="I554" s="246"/>
      <c r="J554" s="246"/>
      <c r="K554" s="246"/>
      <c r="L554" s="246"/>
      <c r="M554" s="246"/>
      <c r="N554" s="246"/>
      <c r="O554" s="246"/>
    </row>
    <row r="555" spans="1:15" s="17" customFormat="1">
      <c r="A555" s="160"/>
      <c r="B555" s="160"/>
      <c r="D555" s="141"/>
      <c r="E555" s="141"/>
      <c r="I555" s="246"/>
      <c r="J555" s="246"/>
      <c r="K555" s="246"/>
      <c r="L555" s="246"/>
      <c r="M555" s="246"/>
      <c r="N555" s="246"/>
      <c r="O555" s="246"/>
    </row>
    <row r="556" spans="1:15" s="17" customFormat="1">
      <c r="A556" s="160"/>
      <c r="B556" s="160"/>
      <c r="D556" s="141"/>
      <c r="E556" s="141"/>
      <c r="I556" s="246"/>
      <c r="J556" s="246"/>
      <c r="K556" s="246"/>
      <c r="L556" s="246"/>
      <c r="M556" s="246"/>
      <c r="N556" s="246"/>
      <c r="O556" s="246"/>
    </row>
    <row r="557" spans="1:15" s="17" customFormat="1">
      <c r="A557" s="160"/>
      <c r="B557" s="160"/>
      <c r="D557" s="141"/>
      <c r="E557" s="141"/>
      <c r="I557" s="246"/>
      <c r="J557" s="246"/>
      <c r="K557" s="246"/>
      <c r="L557" s="246"/>
      <c r="M557" s="246"/>
      <c r="N557" s="246"/>
      <c r="O557" s="246"/>
    </row>
    <row r="558" spans="1:15" s="17" customFormat="1">
      <c r="A558" s="160"/>
      <c r="B558" s="160"/>
      <c r="D558" s="141"/>
      <c r="E558" s="141"/>
      <c r="I558" s="246"/>
      <c r="J558" s="246"/>
      <c r="K558" s="246"/>
      <c r="L558" s="246"/>
      <c r="M558" s="246"/>
      <c r="N558" s="246"/>
      <c r="O558" s="246"/>
    </row>
    <row r="559" spans="1:15" s="17" customFormat="1">
      <c r="A559" s="160"/>
      <c r="B559" s="160"/>
      <c r="D559" s="141"/>
      <c r="E559" s="141"/>
      <c r="I559" s="246"/>
      <c r="J559" s="246"/>
      <c r="K559" s="246"/>
      <c r="L559" s="246"/>
      <c r="M559" s="246"/>
      <c r="N559" s="246"/>
      <c r="O559" s="246"/>
    </row>
    <row r="560" spans="1:15" s="17" customFormat="1">
      <c r="A560" s="160"/>
      <c r="B560" s="160"/>
      <c r="D560" s="141"/>
      <c r="E560" s="141"/>
      <c r="I560" s="246"/>
      <c r="J560" s="246"/>
      <c r="K560" s="246"/>
      <c r="L560" s="246"/>
      <c r="M560" s="246"/>
      <c r="N560" s="246"/>
      <c r="O560" s="246"/>
    </row>
    <row r="561" spans="1:15" s="17" customFormat="1">
      <c r="A561" s="160"/>
      <c r="B561" s="160"/>
      <c r="D561" s="141"/>
      <c r="E561" s="141"/>
      <c r="I561" s="246"/>
      <c r="J561" s="246"/>
      <c r="K561" s="246"/>
      <c r="L561" s="246"/>
      <c r="M561" s="246"/>
      <c r="N561" s="246"/>
      <c r="O561" s="246"/>
    </row>
    <row r="562" spans="1:15" s="17" customFormat="1">
      <c r="A562" s="160"/>
      <c r="B562" s="160"/>
      <c r="D562" s="141"/>
      <c r="E562" s="141"/>
      <c r="I562" s="246"/>
      <c r="J562" s="246"/>
      <c r="K562" s="246"/>
      <c r="L562" s="246"/>
      <c r="M562" s="246"/>
      <c r="N562" s="246"/>
      <c r="O562" s="246"/>
    </row>
    <row r="563" spans="1:15" s="17" customFormat="1">
      <c r="A563" s="160"/>
      <c r="B563" s="160"/>
      <c r="D563" s="141"/>
      <c r="E563" s="141"/>
      <c r="I563" s="246"/>
      <c r="J563" s="246"/>
      <c r="K563" s="246"/>
      <c r="L563" s="246"/>
      <c r="M563" s="246"/>
      <c r="N563" s="246"/>
      <c r="O563" s="246"/>
    </row>
    <row r="564" spans="1:15" s="17" customFormat="1">
      <c r="A564" s="160"/>
      <c r="B564" s="160"/>
      <c r="D564" s="141"/>
      <c r="E564" s="141"/>
      <c r="I564" s="246"/>
      <c r="J564" s="246"/>
      <c r="K564" s="246"/>
      <c r="L564" s="246"/>
      <c r="M564" s="246"/>
      <c r="N564" s="246"/>
      <c r="O564" s="246"/>
    </row>
    <row r="565" spans="1:15" s="17" customFormat="1">
      <c r="A565" s="160"/>
      <c r="B565" s="160"/>
      <c r="D565" s="141"/>
      <c r="E565" s="141"/>
      <c r="I565" s="246"/>
      <c r="J565" s="246"/>
      <c r="K565" s="246"/>
      <c r="L565" s="246"/>
      <c r="M565" s="246"/>
      <c r="N565" s="246"/>
      <c r="O565" s="246"/>
    </row>
    <row r="566" spans="1:15" s="17" customFormat="1">
      <c r="A566" s="160"/>
      <c r="B566" s="160"/>
      <c r="D566" s="141"/>
      <c r="E566" s="141"/>
      <c r="I566" s="246"/>
      <c r="J566" s="246"/>
      <c r="K566" s="246"/>
      <c r="L566" s="246"/>
      <c r="M566" s="246"/>
      <c r="N566" s="246"/>
      <c r="O566" s="246"/>
    </row>
    <row r="567" spans="1:15" s="17" customFormat="1">
      <c r="A567" s="160"/>
      <c r="B567" s="160"/>
      <c r="D567" s="141"/>
      <c r="E567" s="141"/>
      <c r="I567" s="246"/>
      <c r="J567" s="246"/>
      <c r="K567" s="246"/>
      <c r="L567" s="246"/>
      <c r="M567" s="246"/>
      <c r="N567" s="246"/>
      <c r="O567" s="246"/>
    </row>
    <row r="568" spans="1:15" s="17" customFormat="1">
      <c r="A568" s="160"/>
      <c r="B568" s="160"/>
      <c r="D568" s="141"/>
      <c r="E568" s="141"/>
      <c r="I568" s="246"/>
      <c r="J568" s="246"/>
      <c r="K568" s="246"/>
      <c r="L568" s="246"/>
      <c r="M568" s="246"/>
      <c r="N568" s="246"/>
      <c r="O568" s="246"/>
    </row>
    <row r="569" spans="1:15" s="17" customFormat="1">
      <c r="A569" s="160"/>
      <c r="B569" s="160"/>
      <c r="D569" s="141"/>
      <c r="E569" s="141"/>
      <c r="I569" s="246"/>
      <c r="J569" s="246"/>
      <c r="K569" s="246"/>
      <c r="L569" s="246"/>
      <c r="M569" s="246"/>
      <c r="N569" s="246"/>
      <c r="O569" s="246"/>
    </row>
    <row r="570" spans="1:15" s="17" customFormat="1">
      <c r="A570" s="160"/>
      <c r="B570" s="160"/>
      <c r="D570" s="141"/>
      <c r="E570" s="141"/>
      <c r="I570" s="246"/>
      <c r="J570" s="246"/>
      <c r="K570" s="246"/>
      <c r="L570" s="246"/>
      <c r="M570" s="246"/>
      <c r="N570" s="246"/>
      <c r="O570" s="246"/>
    </row>
    <row r="571" spans="1:15" s="17" customFormat="1">
      <c r="A571" s="160"/>
      <c r="B571" s="160"/>
      <c r="D571" s="141"/>
      <c r="E571" s="141"/>
      <c r="I571" s="246"/>
      <c r="J571" s="246"/>
      <c r="K571" s="246"/>
      <c r="L571" s="246"/>
      <c r="M571" s="246"/>
      <c r="N571" s="246"/>
      <c r="O571" s="246"/>
    </row>
    <row r="572" spans="1:15" s="17" customFormat="1">
      <c r="A572" s="160"/>
      <c r="B572" s="160"/>
      <c r="D572" s="141"/>
      <c r="E572" s="141"/>
      <c r="I572" s="246"/>
      <c r="J572" s="246"/>
      <c r="K572" s="246"/>
      <c r="L572" s="246"/>
      <c r="M572" s="246"/>
      <c r="N572" s="246"/>
      <c r="O572" s="246"/>
    </row>
    <row r="573" spans="1:15" s="17" customFormat="1">
      <c r="A573" s="160"/>
      <c r="B573" s="160"/>
      <c r="D573" s="141"/>
      <c r="E573" s="141"/>
      <c r="I573" s="246"/>
      <c r="J573" s="246"/>
      <c r="K573" s="246"/>
      <c r="L573" s="246"/>
      <c r="M573" s="246"/>
      <c r="N573" s="246"/>
      <c r="O573" s="246"/>
    </row>
    <row r="574" spans="1:15" s="17" customFormat="1">
      <c r="A574" s="160"/>
      <c r="B574" s="160"/>
      <c r="D574" s="141"/>
      <c r="E574" s="141"/>
      <c r="I574" s="246"/>
      <c r="J574" s="246"/>
      <c r="K574" s="246"/>
      <c r="L574" s="246"/>
      <c r="M574" s="246"/>
      <c r="N574" s="246"/>
      <c r="O574" s="246"/>
    </row>
    <row r="575" spans="1:15" s="17" customFormat="1">
      <c r="A575" s="160"/>
      <c r="B575" s="160"/>
      <c r="D575" s="141"/>
      <c r="E575" s="141"/>
      <c r="I575" s="246"/>
      <c r="J575" s="246"/>
      <c r="K575" s="246"/>
      <c r="L575" s="246"/>
      <c r="M575" s="246"/>
      <c r="N575" s="246"/>
      <c r="O575" s="246"/>
    </row>
    <row r="576" spans="1:15" s="17" customFormat="1">
      <c r="A576" s="160"/>
      <c r="B576" s="160"/>
      <c r="D576" s="141"/>
      <c r="E576" s="141"/>
      <c r="I576" s="246"/>
      <c r="J576" s="246"/>
      <c r="K576" s="246"/>
      <c r="L576" s="246"/>
      <c r="M576" s="246"/>
      <c r="N576" s="246"/>
      <c r="O576" s="246"/>
    </row>
    <row r="577" spans="1:15" s="17" customFormat="1">
      <c r="A577" s="160"/>
      <c r="B577" s="160"/>
      <c r="D577" s="141"/>
      <c r="E577" s="141"/>
      <c r="I577" s="246"/>
      <c r="J577" s="246"/>
      <c r="K577" s="246"/>
      <c r="L577" s="246"/>
      <c r="M577" s="246"/>
      <c r="N577" s="246"/>
      <c r="O577" s="246"/>
    </row>
    <row r="578" spans="1:15" s="17" customFormat="1">
      <c r="A578" s="160"/>
      <c r="B578" s="160"/>
      <c r="D578" s="141"/>
      <c r="E578" s="141"/>
      <c r="I578" s="246"/>
      <c r="J578" s="246"/>
      <c r="K578" s="246"/>
      <c r="L578" s="246"/>
      <c r="M578" s="246"/>
      <c r="N578" s="246"/>
      <c r="O578" s="246"/>
    </row>
    <row r="579" spans="1:15" s="17" customFormat="1">
      <c r="A579" s="160"/>
      <c r="B579" s="160"/>
      <c r="D579" s="141"/>
      <c r="E579" s="141"/>
      <c r="I579" s="246"/>
      <c r="J579" s="246"/>
      <c r="K579" s="246"/>
      <c r="L579" s="246"/>
      <c r="M579" s="246"/>
      <c r="N579" s="246"/>
      <c r="O579" s="246"/>
    </row>
    <row r="580" spans="1:15" s="17" customFormat="1">
      <c r="A580" s="160"/>
      <c r="B580" s="160"/>
      <c r="D580" s="141"/>
      <c r="E580" s="141"/>
      <c r="I580" s="246"/>
      <c r="J580" s="246"/>
      <c r="K580" s="246"/>
      <c r="L580" s="246"/>
      <c r="M580" s="246"/>
      <c r="N580" s="246"/>
      <c r="O580" s="246"/>
    </row>
    <row r="581" spans="1:15" s="17" customFormat="1">
      <c r="A581" s="160"/>
      <c r="B581" s="160"/>
      <c r="D581" s="141"/>
      <c r="E581" s="141"/>
      <c r="I581" s="246"/>
      <c r="J581" s="246"/>
      <c r="K581" s="246"/>
      <c r="L581" s="246"/>
      <c r="M581" s="246"/>
      <c r="N581" s="246"/>
      <c r="O581" s="246"/>
    </row>
    <row r="582" spans="1:15" s="17" customFormat="1">
      <c r="A582" s="160"/>
      <c r="B582" s="160"/>
      <c r="D582" s="141"/>
      <c r="E582" s="141"/>
      <c r="I582" s="246"/>
      <c r="J582" s="246"/>
      <c r="K582" s="246"/>
      <c r="L582" s="246"/>
      <c r="M582" s="246"/>
      <c r="N582" s="246"/>
      <c r="O582" s="246"/>
    </row>
    <row r="583" spans="1:15" s="17" customFormat="1">
      <c r="A583" s="160"/>
      <c r="B583" s="160"/>
      <c r="D583" s="141"/>
      <c r="E583" s="141"/>
      <c r="I583" s="246"/>
      <c r="J583" s="246"/>
      <c r="K583" s="246"/>
      <c r="L583" s="246"/>
      <c r="M583" s="246"/>
      <c r="N583" s="246"/>
      <c r="O583" s="246"/>
    </row>
    <row r="584" spans="1:15" s="17" customFormat="1">
      <c r="A584" s="160"/>
      <c r="B584" s="160"/>
      <c r="D584" s="141"/>
      <c r="E584" s="141"/>
      <c r="I584" s="246"/>
      <c r="J584" s="246"/>
      <c r="K584" s="246"/>
      <c r="L584" s="246"/>
      <c r="M584" s="246"/>
      <c r="N584" s="246"/>
      <c r="O584" s="246"/>
    </row>
    <row r="585" spans="1:15" s="17" customFormat="1">
      <c r="A585" s="160"/>
      <c r="B585" s="160"/>
      <c r="D585" s="141"/>
      <c r="E585" s="141"/>
      <c r="I585" s="246"/>
      <c r="J585" s="246"/>
      <c r="K585" s="246"/>
      <c r="L585" s="246"/>
      <c r="M585" s="246"/>
      <c r="N585" s="246"/>
      <c r="O585" s="246"/>
    </row>
    <row r="586" spans="1:15" s="17" customFormat="1">
      <c r="A586" s="160"/>
      <c r="B586" s="160"/>
      <c r="D586" s="141"/>
      <c r="E586" s="141"/>
      <c r="I586" s="246"/>
      <c r="J586" s="246"/>
      <c r="K586" s="246"/>
      <c r="L586" s="246"/>
      <c r="M586" s="246"/>
      <c r="N586" s="246"/>
      <c r="O586" s="246"/>
    </row>
    <row r="587" spans="1:15" s="17" customFormat="1">
      <c r="A587" s="160"/>
      <c r="B587" s="160"/>
      <c r="D587" s="141"/>
      <c r="E587" s="141"/>
      <c r="I587" s="246"/>
      <c r="J587" s="246"/>
      <c r="K587" s="246"/>
      <c r="L587" s="246"/>
      <c r="M587" s="246"/>
      <c r="N587" s="246"/>
      <c r="O587" s="246"/>
    </row>
    <row r="588" spans="1:15" s="17" customFormat="1">
      <c r="A588" s="160"/>
      <c r="B588" s="160"/>
      <c r="D588" s="141"/>
      <c r="E588" s="141"/>
      <c r="I588" s="246"/>
      <c r="J588" s="246"/>
      <c r="K588" s="246"/>
      <c r="L588" s="246"/>
      <c r="M588" s="246"/>
      <c r="N588" s="246"/>
      <c r="O588" s="246"/>
    </row>
    <row r="589" spans="1:15" s="17" customFormat="1">
      <c r="A589" s="160"/>
      <c r="B589" s="160"/>
      <c r="D589" s="141"/>
      <c r="E589" s="141"/>
      <c r="I589" s="246"/>
      <c r="J589" s="246"/>
      <c r="K589" s="246"/>
      <c r="L589" s="246"/>
      <c r="M589" s="246"/>
      <c r="N589" s="246"/>
      <c r="O589" s="246"/>
    </row>
    <row r="590" spans="1:15" s="17" customFormat="1">
      <c r="A590" s="160"/>
      <c r="B590" s="160"/>
      <c r="D590" s="141"/>
      <c r="E590" s="141"/>
      <c r="I590" s="246"/>
      <c r="J590" s="246"/>
      <c r="K590" s="246"/>
      <c r="L590" s="246"/>
      <c r="M590" s="246"/>
      <c r="N590" s="246"/>
      <c r="O590" s="246"/>
    </row>
    <row r="591" spans="1:15" s="17" customFormat="1">
      <c r="A591" s="160"/>
      <c r="B591" s="160"/>
      <c r="D591" s="141"/>
      <c r="E591" s="141"/>
      <c r="I591" s="246"/>
      <c r="J591" s="246"/>
      <c r="K591" s="246"/>
      <c r="L591" s="246"/>
      <c r="M591" s="246"/>
      <c r="N591" s="246"/>
      <c r="O591" s="246"/>
    </row>
    <row r="592" spans="1:15" s="17" customFormat="1">
      <c r="A592" s="160"/>
      <c r="B592" s="160"/>
      <c r="D592" s="141"/>
      <c r="E592" s="141"/>
      <c r="I592" s="246"/>
      <c r="J592" s="246"/>
      <c r="K592" s="246"/>
      <c r="L592" s="246"/>
      <c r="M592" s="246"/>
      <c r="N592" s="246"/>
      <c r="O592" s="246"/>
    </row>
    <row r="593" spans="1:15" s="17" customFormat="1">
      <c r="A593" s="160"/>
      <c r="B593" s="160"/>
      <c r="D593" s="141"/>
      <c r="E593" s="141"/>
      <c r="I593" s="246"/>
      <c r="J593" s="246"/>
      <c r="K593" s="246"/>
      <c r="L593" s="246"/>
      <c r="M593" s="246"/>
      <c r="N593" s="246"/>
      <c r="O593" s="246"/>
    </row>
    <row r="594" spans="1:15" s="17" customFormat="1">
      <c r="A594" s="160"/>
      <c r="B594" s="160"/>
      <c r="D594" s="141"/>
      <c r="E594" s="141"/>
      <c r="I594" s="246"/>
      <c r="J594" s="246"/>
      <c r="K594" s="246"/>
      <c r="L594" s="246"/>
      <c r="M594" s="246"/>
      <c r="N594" s="246"/>
      <c r="O594" s="246"/>
    </row>
    <row r="595" spans="1:15" s="17" customFormat="1">
      <c r="A595" s="160"/>
      <c r="B595" s="160"/>
      <c r="D595" s="141"/>
      <c r="E595" s="141"/>
      <c r="I595" s="246"/>
      <c r="J595" s="246"/>
      <c r="K595" s="246"/>
      <c r="L595" s="246"/>
      <c r="M595" s="246"/>
      <c r="N595" s="246"/>
      <c r="O595" s="246"/>
    </row>
    <row r="596" spans="1:15" s="17" customFormat="1">
      <c r="A596" s="160"/>
      <c r="B596" s="160"/>
      <c r="D596" s="141"/>
      <c r="E596" s="141"/>
      <c r="I596" s="246"/>
      <c r="J596" s="246"/>
      <c r="K596" s="246"/>
      <c r="L596" s="246"/>
      <c r="M596" s="246"/>
      <c r="N596" s="246"/>
      <c r="O596" s="246"/>
    </row>
    <row r="597" spans="1:15" s="17" customFormat="1">
      <c r="A597" s="160"/>
      <c r="B597" s="160"/>
      <c r="D597" s="141"/>
      <c r="E597" s="141"/>
      <c r="I597" s="246"/>
      <c r="J597" s="246"/>
      <c r="K597" s="246"/>
      <c r="L597" s="246"/>
      <c r="M597" s="246"/>
      <c r="N597" s="246"/>
      <c r="O597" s="246"/>
    </row>
    <row r="598" spans="1:15" s="17" customFormat="1">
      <c r="A598" s="160"/>
      <c r="B598" s="160"/>
      <c r="D598" s="141"/>
      <c r="E598" s="141"/>
      <c r="I598" s="246"/>
      <c r="J598" s="246"/>
      <c r="K598" s="246"/>
      <c r="L598" s="246"/>
      <c r="M598" s="246"/>
      <c r="N598" s="246"/>
      <c r="O598" s="246"/>
    </row>
    <row r="599" spans="1:15" s="17" customFormat="1">
      <c r="A599" s="160"/>
      <c r="B599" s="160"/>
      <c r="D599" s="141"/>
      <c r="E599" s="141"/>
      <c r="I599" s="246"/>
      <c r="J599" s="246"/>
      <c r="K599" s="246"/>
      <c r="L599" s="246"/>
      <c r="M599" s="246"/>
      <c r="N599" s="246"/>
      <c r="O599" s="246"/>
    </row>
    <row r="600" spans="1:15" s="17" customFormat="1">
      <c r="A600" s="160"/>
      <c r="B600" s="160"/>
      <c r="D600" s="141"/>
      <c r="E600" s="141"/>
      <c r="I600" s="246"/>
      <c r="J600" s="246"/>
      <c r="K600" s="246"/>
      <c r="L600" s="246"/>
      <c r="M600" s="246"/>
      <c r="N600" s="246"/>
      <c r="O600" s="246"/>
    </row>
    <row r="601" spans="1:15" s="17" customFormat="1">
      <c r="A601" s="160"/>
      <c r="B601" s="160"/>
      <c r="D601" s="141"/>
      <c r="E601" s="141"/>
      <c r="I601" s="246"/>
      <c r="J601" s="246"/>
      <c r="K601" s="246"/>
      <c r="L601" s="246"/>
      <c r="M601" s="246"/>
      <c r="N601" s="246"/>
      <c r="O601" s="246"/>
    </row>
    <row r="602" spans="1:15" s="17" customFormat="1">
      <c r="A602" s="160"/>
      <c r="B602" s="160"/>
      <c r="D602" s="141"/>
      <c r="E602" s="141"/>
      <c r="I602" s="246"/>
      <c r="J602" s="246"/>
      <c r="K602" s="246"/>
      <c r="L602" s="246"/>
      <c r="M602" s="246"/>
      <c r="N602" s="246"/>
      <c r="O602" s="246"/>
    </row>
    <row r="603" spans="1:15" s="17" customFormat="1">
      <c r="A603" s="160"/>
      <c r="B603" s="160"/>
      <c r="D603" s="141"/>
      <c r="E603" s="141"/>
      <c r="I603" s="246"/>
      <c r="J603" s="246"/>
      <c r="K603" s="246"/>
      <c r="L603" s="246"/>
      <c r="M603" s="246"/>
      <c r="N603" s="246"/>
      <c r="O603" s="246"/>
    </row>
    <row r="604" spans="1:15" s="17" customFormat="1">
      <c r="A604" s="160"/>
      <c r="B604" s="160"/>
      <c r="D604" s="141"/>
      <c r="E604" s="141"/>
      <c r="I604" s="246"/>
      <c r="J604" s="246"/>
      <c r="K604" s="246"/>
      <c r="L604" s="246"/>
      <c r="M604" s="246"/>
      <c r="N604" s="246"/>
      <c r="O604" s="246"/>
    </row>
    <row r="605" spans="1:15" s="17" customFormat="1">
      <c r="A605" s="160"/>
      <c r="B605" s="160"/>
      <c r="D605" s="141"/>
      <c r="E605" s="141"/>
      <c r="I605" s="246"/>
      <c r="J605" s="246"/>
      <c r="K605" s="246"/>
      <c r="L605" s="246"/>
      <c r="M605" s="246"/>
      <c r="N605" s="246"/>
      <c r="O605" s="246"/>
    </row>
    <row r="606" spans="1:15" s="17" customFormat="1">
      <c r="A606" s="160"/>
      <c r="B606" s="160"/>
      <c r="D606" s="141"/>
      <c r="E606" s="141"/>
      <c r="I606" s="246"/>
      <c r="J606" s="246"/>
      <c r="K606" s="246"/>
      <c r="L606" s="246"/>
      <c r="M606" s="246"/>
      <c r="N606" s="246"/>
      <c r="O606" s="246"/>
    </row>
    <row r="607" spans="1:15" s="17" customFormat="1">
      <c r="A607" s="160"/>
      <c r="B607" s="160"/>
      <c r="D607" s="141"/>
      <c r="E607" s="141"/>
      <c r="I607" s="246"/>
      <c r="J607" s="246"/>
      <c r="K607" s="246"/>
      <c r="L607" s="246"/>
      <c r="M607" s="246"/>
      <c r="N607" s="246"/>
      <c r="O607" s="246"/>
    </row>
    <row r="608" spans="1:15" s="17" customFormat="1">
      <c r="A608" s="160"/>
      <c r="B608" s="160"/>
      <c r="D608" s="141"/>
      <c r="E608" s="141"/>
      <c r="I608" s="246"/>
      <c r="J608" s="246"/>
      <c r="K608" s="246"/>
      <c r="L608" s="246"/>
      <c r="M608" s="246"/>
      <c r="N608" s="246"/>
      <c r="O608" s="246"/>
    </row>
    <row r="609" spans="1:15" s="17" customFormat="1">
      <c r="A609" s="160"/>
      <c r="B609" s="160"/>
      <c r="D609" s="141"/>
      <c r="E609" s="141"/>
      <c r="I609" s="246"/>
      <c r="J609" s="246"/>
      <c r="K609" s="246"/>
      <c r="L609" s="246"/>
      <c r="M609" s="246"/>
      <c r="N609" s="246"/>
      <c r="O609" s="246"/>
    </row>
    <row r="610" spans="1:15" s="17" customFormat="1">
      <c r="A610" s="160"/>
      <c r="B610" s="160"/>
      <c r="D610" s="141"/>
      <c r="E610" s="141"/>
      <c r="I610" s="246"/>
      <c r="J610" s="246"/>
      <c r="K610" s="246"/>
      <c r="L610" s="246"/>
      <c r="M610" s="246"/>
      <c r="N610" s="246"/>
      <c r="O610" s="246"/>
    </row>
    <row r="611" spans="1:15" s="17" customFormat="1">
      <c r="A611" s="160"/>
      <c r="B611" s="160"/>
      <c r="D611" s="141"/>
      <c r="E611" s="141"/>
      <c r="I611" s="246"/>
      <c r="J611" s="246"/>
      <c r="K611" s="246"/>
      <c r="L611" s="246"/>
      <c r="M611" s="246"/>
      <c r="N611" s="246"/>
      <c r="O611" s="246"/>
    </row>
    <row r="612" spans="1:15" s="17" customFormat="1">
      <c r="A612" s="160"/>
      <c r="B612" s="160"/>
      <c r="D612" s="141"/>
      <c r="E612" s="141"/>
      <c r="I612" s="246"/>
      <c r="J612" s="246"/>
      <c r="K612" s="246"/>
      <c r="L612" s="246"/>
      <c r="M612" s="246"/>
      <c r="N612" s="246"/>
      <c r="O612" s="246"/>
    </row>
    <row r="613" spans="1:15" s="17" customFormat="1">
      <c r="A613" s="160"/>
      <c r="B613" s="160"/>
      <c r="D613" s="141"/>
      <c r="E613" s="141"/>
      <c r="I613" s="246"/>
      <c r="J613" s="246"/>
      <c r="K613" s="246"/>
      <c r="L613" s="246"/>
      <c r="M613" s="246"/>
      <c r="N613" s="246"/>
      <c r="O613" s="246"/>
    </row>
    <row r="614" spans="1:15" s="17" customFormat="1">
      <c r="A614" s="160"/>
      <c r="B614" s="160"/>
      <c r="D614" s="141"/>
      <c r="E614" s="141"/>
      <c r="I614" s="246"/>
      <c r="J614" s="246"/>
      <c r="K614" s="246"/>
      <c r="L614" s="246"/>
      <c r="M614" s="246"/>
      <c r="N614" s="246"/>
      <c r="O614" s="246"/>
    </row>
    <row r="615" spans="1:15" s="17" customFormat="1">
      <c r="A615" s="160"/>
      <c r="B615" s="160"/>
      <c r="D615" s="141"/>
      <c r="E615" s="141"/>
      <c r="I615" s="246"/>
      <c r="J615" s="246"/>
      <c r="K615" s="246"/>
      <c r="L615" s="246"/>
      <c r="M615" s="246"/>
      <c r="N615" s="246"/>
      <c r="O615" s="246"/>
    </row>
    <row r="616" spans="1:15" s="17" customFormat="1">
      <c r="A616" s="160"/>
      <c r="B616" s="160"/>
      <c r="D616" s="141"/>
      <c r="E616" s="141"/>
      <c r="I616" s="246"/>
      <c r="J616" s="246"/>
      <c r="K616" s="246"/>
      <c r="L616" s="246"/>
      <c r="M616" s="246"/>
      <c r="N616" s="246"/>
      <c r="O616" s="246"/>
    </row>
    <row r="617" spans="1:15" s="17" customFormat="1">
      <c r="A617" s="160"/>
      <c r="B617" s="160"/>
      <c r="D617" s="141"/>
      <c r="E617" s="141"/>
      <c r="I617" s="246"/>
      <c r="J617" s="246"/>
      <c r="K617" s="246"/>
      <c r="L617" s="246"/>
      <c r="M617" s="246"/>
      <c r="N617" s="246"/>
      <c r="O617" s="246"/>
    </row>
    <row r="618" spans="1:15" s="17" customFormat="1">
      <c r="A618" s="160"/>
      <c r="B618" s="160"/>
      <c r="D618" s="141"/>
      <c r="E618" s="141"/>
      <c r="I618" s="246"/>
      <c r="J618" s="246"/>
      <c r="K618" s="246"/>
      <c r="L618" s="246"/>
      <c r="M618" s="246"/>
      <c r="N618" s="246"/>
      <c r="O618" s="246"/>
    </row>
    <row r="619" spans="1:15" s="17" customFormat="1">
      <c r="A619" s="160"/>
      <c r="B619" s="160"/>
      <c r="D619" s="141"/>
      <c r="E619" s="141"/>
      <c r="I619" s="246"/>
      <c r="J619" s="246"/>
      <c r="K619" s="246"/>
      <c r="L619" s="246"/>
      <c r="M619" s="246"/>
      <c r="N619" s="246"/>
      <c r="O619" s="246"/>
    </row>
    <row r="620" spans="1:15" s="17" customFormat="1">
      <c r="A620" s="160"/>
      <c r="B620" s="160"/>
      <c r="D620" s="141"/>
      <c r="E620" s="141"/>
      <c r="I620" s="246"/>
      <c r="J620" s="246"/>
      <c r="K620" s="246"/>
      <c r="L620" s="246"/>
      <c r="M620" s="246"/>
      <c r="N620" s="246"/>
      <c r="O620" s="246"/>
    </row>
    <row r="621" spans="1:15" s="17" customFormat="1">
      <c r="A621" s="160"/>
      <c r="B621" s="160"/>
      <c r="D621" s="141"/>
      <c r="E621" s="141"/>
      <c r="I621" s="246"/>
      <c r="J621" s="246"/>
      <c r="K621" s="246"/>
      <c r="L621" s="246"/>
      <c r="M621" s="246"/>
      <c r="N621" s="246"/>
      <c r="O621" s="246"/>
    </row>
    <row r="622" spans="1:15" s="17" customFormat="1">
      <c r="A622" s="160"/>
      <c r="B622" s="160"/>
      <c r="D622" s="141"/>
      <c r="E622" s="141"/>
      <c r="I622" s="246"/>
      <c r="J622" s="246"/>
      <c r="K622" s="246"/>
      <c r="L622" s="246"/>
      <c r="M622" s="246"/>
      <c r="N622" s="246"/>
      <c r="O622" s="246"/>
    </row>
    <row r="623" spans="1:15" s="17" customFormat="1">
      <c r="A623" s="160"/>
      <c r="B623" s="160"/>
      <c r="D623" s="141"/>
      <c r="E623" s="141"/>
      <c r="I623" s="246"/>
      <c r="J623" s="246"/>
      <c r="K623" s="246"/>
      <c r="L623" s="246"/>
      <c r="M623" s="246"/>
      <c r="N623" s="246"/>
      <c r="O623" s="246"/>
    </row>
    <row r="624" spans="1:15" s="17" customFormat="1">
      <c r="A624" s="160"/>
      <c r="B624" s="160"/>
      <c r="D624" s="141"/>
      <c r="E624" s="141"/>
      <c r="I624" s="246"/>
      <c r="J624" s="246"/>
      <c r="K624" s="246"/>
      <c r="L624" s="246"/>
      <c r="M624" s="246"/>
      <c r="N624" s="246"/>
      <c r="O624" s="246"/>
    </row>
    <row r="625" spans="1:15" s="17" customFormat="1">
      <c r="A625" s="160"/>
      <c r="B625" s="160"/>
      <c r="D625" s="141"/>
      <c r="E625" s="141"/>
      <c r="I625" s="246"/>
      <c r="J625" s="246"/>
      <c r="K625" s="246"/>
      <c r="L625" s="246"/>
      <c r="M625" s="246"/>
      <c r="N625" s="246"/>
      <c r="O625" s="246"/>
    </row>
    <row r="626" spans="1:15" s="17" customFormat="1">
      <c r="A626" s="160"/>
      <c r="B626" s="160"/>
      <c r="D626" s="141"/>
      <c r="E626" s="141"/>
      <c r="I626" s="246"/>
      <c r="J626" s="246"/>
      <c r="K626" s="246"/>
      <c r="L626" s="246"/>
      <c r="M626" s="246"/>
      <c r="N626" s="246"/>
      <c r="O626" s="246"/>
    </row>
    <row r="627" spans="1:15" s="17" customFormat="1">
      <c r="A627" s="160"/>
      <c r="B627" s="160"/>
      <c r="D627" s="141"/>
      <c r="E627" s="141"/>
      <c r="I627" s="246"/>
      <c r="J627" s="246"/>
      <c r="K627" s="246"/>
      <c r="L627" s="246"/>
      <c r="M627" s="246"/>
      <c r="N627" s="246"/>
      <c r="O627" s="246"/>
    </row>
    <row r="628" spans="1:15" s="17" customFormat="1">
      <c r="A628" s="160"/>
      <c r="B628" s="160"/>
      <c r="D628" s="141"/>
      <c r="E628" s="141"/>
      <c r="I628" s="246"/>
      <c r="J628" s="246"/>
      <c r="K628" s="246"/>
      <c r="L628" s="246"/>
      <c r="M628" s="246"/>
      <c r="N628" s="246"/>
      <c r="O628" s="246"/>
    </row>
    <row r="629" spans="1:15" s="17" customFormat="1">
      <c r="A629" s="160"/>
      <c r="B629" s="160"/>
      <c r="D629" s="141"/>
      <c r="E629" s="141"/>
      <c r="I629" s="246"/>
      <c r="J629" s="246"/>
      <c r="K629" s="246"/>
      <c r="L629" s="246"/>
      <c r="M629" s="246"/>
      <c r="N629" s="246"/>
      <c r="O629" s="246"/>
    </row>
    <row r="630" spans="1:15" s="17" customFormat="1">
      <c r="A630" s="160"/>
      <c r="B630" s="160"/>
      <c r="D630" s="141"/>
      <c r="E630" s="141"/>
      <c r="I630" s="246"/>
      <c r="J630" s="246"/>
      <c r="K630" s="246"/>
      <c r="L630" s="246"/>
      <c r="M630" s="246"/>
      <c r="N630" s="246"/>
      <c r="O630" s="246"/>
    </row>
    <row r="631" spans="1:15" s="17" customFormat="1">
      <c r="A631" s="160"/>
      <c r="B631" s="160"/>
      <c r="D631" s="141"/>
      <c r="E631" s="141"/>
      <c r="I631" s="246"/>
      <c r="J631" s="246"/>
      <c r="K631" s="246"/>
      <c r="L631" s="246"/>
      <c r="M631" s="246"/>
      <c r="N631" s="246"/>
      <c r="O631" s="246"/>
    </row>
    <row r="632" spans="1:15" s="17" customFormat="1">
      <c r="A632" s="160"/>
      <c r="B632" s="160"/>
      <c r="D632" s="141"/>
      <c r="E632" s="141"/>
      <c r="I632" s="246"/>
      <c r="J632" s="246"/>
      <c r="K632" s="246"/>
      <c r="L632" s="246"/>
      <c r="M632" s="246"/>
      <c r="N632" s="246"/>
      <c r="O632" s="246"/>
    </row>
    <row r="633" spans="1:15" s="17" customFormat="1">
      <c r="A633" s="160"/>
      <c r="B633" s="160"/>
      <c r="D633" s="141"/>
      <c r="E633" s="141"/>
      <c r="I633" s="246"/>
      <c r="J633" s="246"/>
      <c r="K633" s="246"/>
      <c r="L633" s="246"/>
      <c r="M633" s="246"/>
      <c r="N633" s="246"/>
      <c r="O633" s="246"/>
    </row>
    <row r="634" spans="1:15" s="17" customFormat="1">
      <c r="A634" s="160"/>
      <c r="B634" s="160"/>
      <c r="D634" s="141"/>
      <c r="E634" s="141"/>
      <c r="I634" s="246"/>
      <c r="J634" s="246"/>
      <c r="K634" s="246"/>
      <c r="L634" s="246"/>
      <c r="M634" s="246"/>
      <c r="N634" s="246"/>
      <c r="O634" s="246"/>
    </row>
    <row r="635" spans="1:15" s="17" customFormat="1">
      <c r="A635" s="160"/>
      <c r="B635" s="160"/>
      <c r="D635" s="141"/>
      <c r="E635" s="141"/>
      <c r="I635" s="246"/>
      <c r="J635" s="246"/>
      <c r="K635" s="246"/>
      <c r="L635" s="246"/>
      <c r="M635" s="246"/>
      <c r="N635" s="246"/>
      <c r="O635" s="246"/>
    </row>
    <row r="636" spans="1:15" s="17" customFormat="1">
      <c r="A636" s="160"/>
      <c r="B636" s="160"/>
      <c r="D636" s="141"/>
      <c r="E636" s="141"/>
      <c r="I636" s="246"/>
      <c r="J636" s="246"/>
      <c r="K636" s="246"/>
      <c r="L636" s="246"/>
      <c r="M636" s="246"/>
      <c r="N636" s="246"/>
      <c r="O636" s="246"/>
    </row>
    <row r="637" spans="1:15" s="17" customFormat="1">
      <c r="A637" s="160"/>
      <c r="B637" s="160"/>
      <c r="D637" s="141"/>
      <c r="E637" s="141"/>
      <c r="I637" s="246"/>
      <c r="J637" s="246"/>
      <c r="K637" s="246"/>
      <c r="L637" s="246"/>
      <c r="M637" s="246"/>
      <c r="N637" s="246"/>
      <c r="O637" s="246"/>
    </row>
    <row r="638" spans="1:15" s="17" customFormat="1">
      <c r="A638" s="160"/>
      <c r="B638" s="160"/>
      <c r="D638" s="141"/>
      <c r="E638" s="141"/>
      <c r="I638" s="246"/>
      <c r="J638" s="246"/>
      <c r="K638" s="246"/>
      <c r="L638" s="246"/>
      <c r="M638" s="246"/>
      <c r="N638" s="246"/>
      <c r="O638" s="246"/>
    </row>
    <row r="639" spans="1:15" s="17" customFormat="1">
      <c r="A639" s="160"/>
      <c r="B639" s="160"/>
      <c r="D639" s="141"/>
      <c r="E639" s="141"/>
      <c r="I639" s="246"/>
      <c r="J639" s="246"/>
      <c r="K639" s="246"/>
      <c r="L639" s="246"/>
      <c r="M639" s="246"/>
      <c r="N639" s="246"/>
      <c r="O639" s="246"/>
    </row>
    <row r="640" spans="1:15" s="17" customFormat="1">
      <c r="A640" s="160"/>
      <c r="B640" s="160"/>
      <c r="D640" s="141"/>
      <c r="E640" s="141"/>
      <c r="I640" s="246"/>
      <c r="J640" s="246"/>
      <c r="K640" s="246"/>
      <c r="L640" s="246"/>
      <c r="M640" s="246"/>
      <c r="N640" s="246"/>
      <c r="O640" s="246"/>
    </row>
    <row r="641" spans="1:15" s="17" customFormat="1">
      <c r="A641" s="160"/>
      <c r="B641" s="160"/>
      <c r="D641" s="141"/>
      <c r="E641" s="141"/>
      <c r="I641" s="246"/>
      <c r="J641" s="246"/>
      <c r="K641" s="246"/>
      <c r="L641" s="246"/>
      <c r="M641" s="246"/>
      <c r="N641" s="246"/>
      <c r="O641" s="246"/>
    </row>
    <row r="642" spans="1:15" s="17" customFormat="1">
      <c r="A642" s="160"/>
      <c r="B642" s="160"/>
      <c r="D642" s="141"/>
      <c r="E642" s="141"/>
      <c r="I642" s="246"/>
      <c r="J642" s="246"/>
      <c r="K642" s="246"/>
      <c r="L642" s="246"/>
      <c r="M642" s="246"/>
      <c r="N642" s="246"/>
      <c r="O642" s="246"/>
    </row>
    <row r="643" spans="1:15" s="17" customFormat="1">
      <c r="A643" s="160"/>
      <c r="B643" s="160"/>
      <c r="D643" s="141"/>
      <c r="E643" s="141"/>
      <c r="I643" s="246"/>
      <c r="J643" s="246"/>
      <c r="K643" s="246"/>
      <c r="L643" s="246"/>
      <c r="M643" s="246"/>
      <c r="N643" s="246"/>
      <c r="O643" s="246"/>
    </row>
    <row r="644" spans="1:15" s="17" customFormat="1">
      <c r="A644" s="160"/>
      <c r="B644" s="160"/>
      <c r="D644" s="141"/>
      <c r="E644" s="141"/>
      <c r="I644" s="246"/>
      <c r="J644" s="246"/>
      <c r="K644" s="246"/>
      <c r="L644" s="246"/>
      <c r="M644" s="246"/>
      <c r="N644" s="246"/>
      <c r="O644" s="246"/>
    </row>
    <row r="645" spans="1:15" s="17" customFormat="1">
      <c r="A645" s="160"/>
      <c r="B645" s="160"/>
      <c r="D645" s="141"/>
      <c r="E645" s="141"/>
      <c r="I645" s="246"/>
      <c r="J645" s="246"/>
      <c r="K645" s="246"/>
      <c r="L645" s="246"/>
      <c r="M645" s="246"/>
      <c r="N645" s="246"/>
      <c r="O645" s="246"/>
    </row>
    <row r="646" spans="1:15" s="17" customFormat="1">
      <c r="A646" s="160"/>
      <c r="B646" s="160"/>
      <c r="D646" s="141"/>
      <c r="E646" s="141"/>
      <c r="I646" s="246"/>
      <c r="J646" s="246"/>
      <c r="K646" s="246"/>
      <c r="L646" s="246"/>
      <c r="M646" s="246"/>
      <c r="N646" s="246"/>
      <c r="O646" s="246"/>
    </row>
    <row r="647" spans="1:15" s="17" customFormat="1">
      <c r="A647" s="160"/>
      <c r="B647" s="160"/>
      <c r="D647" s="141"/>
      <c r="E647" s="141"/>
      <c r="I647" s="246"/>
      <c r="J647" s="246"/>
      <c r="K647" s="246"/>
      <c r="L647" s="246"/>
      <c r="M647" s="246"/>
      <c r="N647" s="246"/>
      <c r="O647" s="246"/>
    </row>
    <row r="648" spans="1:15" s="17" customFormat="1">
      <c r="A648" s="160"/>
      <c r="B648" s="160"/>
      <c r="D648" s="141"/>
      <c r="E648" s="141"/>
      <c r="I648" s="246"/>
      <c r="J648" s="246"/>
      <c r="K648" s="246"/>
      <c r="L648" s="246"/>
      <c r="M648" s="246"/>
      <c r="N648" s="246"/>
      <c r="O648" s="246"/>
    </row>
    <row r="649" spans="1:15" s="17" customFormat="1">
      <c r="A649" s="160"/>
      <c r="B649" s="160"/>
      <c r="D649" s="141"/>
      <c r="E649" s="141"/>
      <c r="I649" s="246"/>
      <c r="J649" s="246"/>
      <c r="K649" s="246"/>
      <c r="L649" s="246"/>
      <c r="M649" s="246"/>
      <c r="N649" s="246"/>
      <c r="O649" s="246"/>
    </row>
    <row r="650" spans="1:15" s="17" customFormat="1">
      <c r="A650" s="160"/>
      <c r="B650" s="160"/>
      <c r="D650" s="141"/>
      <c r="E650" s="141"/>
      <c r="I650" s="246"/>
      <c r="J650" s="246"/>
      <c r="K650" s="246"/>
      <c r="L650" s="246"/>
      <c r="M650" s="246"/>
      <c r="N650" s="246"/>
      <c r="O650" s="246"/>
    </row>
    <row r="651" spans="1:15" s="17" customFormat="1">
      <c r="A651" s="160"/>
      <c r="B651" s="160"/>
      <c r="D651" s="141"/>
      <c r="E651" s="141"/>
      <c r="I651" s="246"/>
      <c r="J651" s="246"/>
      <c r="K651" s="246"/>
      <c r="L651" s="246"/>
      <c r="M651" s="246"/>
      <c r="N651" s="246"/>
      <c r="O651" s="246"/>
    </row>
    <row r="652" spans="1:15" s="17" customFormat="1">
      <c r="A652" s="160"/>
      <c r="B652" s="160"/>
      <c r="D652" s="141"/>
      <c r="E652" s="141"/>
      <c r="I652" s="246"/>
      <c r="J652" s="246"/>
      <c r="K652" s="246"/>
      <c r="L652" s="246"/>
      <c r="M652" s="246"/>
      <c r="N652" s="246"/>
      <c r="O652" s="246"/>
    </row>
    <row r="653" spans="1:15" s="17" customFormat="1">
      <c r="A653" s="160"/>
      <c r="B653" s="160"/>
      <c r="D653" s="141"/>
      <c r="E653" s="141"/>
      <c r="I653" s="246"/>
      <c r="J653" s="246"/>
      <c r="K653" s="246"/>
      <c r="L653" s="246"/>
      <c r="M653" s="246"/>
      <c r="N653" s="246"/>
      <c r="O653" s="246"/>
    </row>
    <row r="654" spans="1:15" s="17" customFormat="1">
      <c r="A654" s="160"/>
      <c r="B654" s="160"/>
      <c r="D654" s="141"/>
      <c r="E654" s="141"/>
      <c r="I654" s="246"/>
      <c r="J654" s="246"/>
      <c r="K654" s="246"/>
      <c r="L654" s="246"/>
      <c r="M654" s="246"/>
      <c r="N654" s="246"/>
      <c r="O654" s="246"/>
    </row>
    <row r="655" spans="1:15" s="17" customFormat="1">
      <c r="A655" s="160"/>
      <c r="B655" s="160"/>
      <c r="D655" s="141"/>
      <c r="E655" s="141"/>
      <c r="I655" s="246"/>
      <c r="J655" s="246"/>
      <c r="K655" s="246"/>
      <c r="L655" s="246"/>
      <c r="M655" s="246"/>
      <c r="N655" s="246"/>
      <c r="O655" s="246"/>
    </row>
    <row r="656" spans="1:15" s="17" customFormat="1">
      <c r="A656" s="160"/>
      <c r="B656" s="160"/>
      <c r="D656" s="141"/>
      <c r="E656" s="141"/>
      <c r="I656" s="246"/>
      <c r="J656" s="246"/>
      <c r="K656" s="246"/>
      <c r="L656" s="246"/>
      <c r="M656" s="246"/>
      <c r="N656" s="246"/>
      <c r="O656" s="246"/>
    </row>
    <row r="657" spans="1:15" s="17" customFormat="1">
      <c r="A657" s="160"/>
      <c r="B657" s="160"/>
      <c r="D657" s="141"/>
      <c r="E657" s="141"/>
      <c r="I657" s="246"/>
      <c r="J657" s="246"/>
      <c r="K657" s="246"/>
      <c r="L657" s="246"/>
      <c r="M657" s="246"/>
      <c r="N657" s="246"/>
      <c r="O657" s="246"/>
    </row>
    <row r="658" spans="1:15" s="17" customFormat="1">
      <c r="A658" s="160"/>
      <c r="B658" s="160"/>
      <c r="D658" s="141"/>
      <c r="E658" s="141"/>
      <c r="I658" s="246"/>
      <c r="J658" s="246"/>
      <c r="K658" s="246"/>
      <c r="L658" s="246"/>
      <c r="M658" s="246"/>
      <c r="N658" s="246"/>
      <c r="O658" s="246"/>
    </row>
    <row r="659" spans="1:15" s="17" customFormat="1">
      <c r="A659" s="160"/>
      <c r="B659" s="160"/>
      <c r="D659" s="141"/>
      <c r="E659" s="141"/>
      <c r="I659" s="246"/>
      <c r="J659" s="246"/>
      <c r="K659" s="246"/>
      <c r="L659" s="246"/>
      <c r="M659" s="246"/>
      <c r="N659" s="246"/>
      <c r="O659" s="246"/>
    </row>
    <row r="660" spans="1:15" s="17" customFormat="1">
      <c r="A660" s="160"/>
      <c r="B660" s="160"/>
      <c r="D660" s="141"/>
      <c r="E660" s="141"/>
      <c r="I660" s="246"/>
      <c r="J660" s="246"/>
      <c r="K660" s="246"/>
      <c r="L660" s="246"/>
      <c r="M660" s="246"/>
      <c r="N660" s="246"/>
      <c r="O660" s="246"/>
    </row>
    <row r="661" spans="1:15" s="17" customFormat="1">
      <c r="A661" s="160"/>
      <c r="B661" s="160"/>
      <c r="D661" s="141"/>
      <c r="E661" s="141"/>
      <c r="I661" s="246"/>
      <c r="J661" s="246"/>
      <c r="K661" s="246"/>
      <c r="L661" s="246"/>
      <c r="M661" s="246"/>
      <c r="N661" s="246"/>
      <c r="O661" s="246"/>
    </row>
    <row r="662" spans="1:15" s="17" customFormat="1">
      <c r="A662" s="160"/>
      <c r="B662" s="160"/>
      <c r="D662" s="141"/>
      <c r="E662" s="141"/>
      <c r="I662" s="246"/>
      <c r="J662" s="246"/>
      <c r="K662" s="246"/>
      <c r="L662" s="246"/>
      <c r="M662" s="246"/>
      <c r="N662" s="246"/>
      <c r="O662" s="246"/>
    </row>
    <row r="663" spans="1:15" s="17" customFormat="1">
      <c r="A663" s="160"/>
      <c r="B663" s="160"/>
      <c r="D663" s="141"/>
      <c r="E663" s="141"/>
      <c r="I663" s="246"/>
      <c r="J663" s="246"/>
      <c r="K663" s="246"/>
      <c r="L663" s="246"/>
      <c r="M663" s="246"/>
      <c r="N663" s="246"/>
      <c r="O663" s="246"/>
    </row>
    <row r="664" spans="1:15" s="17" customFormat="1">
      <c r="A664" s="160"/>
      <c r="B664" s="160"/>
      <c r="D664" s="141"/>
      <c r="E664" s="141"/>
      <c r="I664" s="246"/>
      <c r="J664" s="246"/>
      <c r="K664" s="246"/>
      <c r="L664" s="246"/>
      <c r="M664" s="246"/>
      <c r="N664" s="246"/>
      <c r="O664" s="246"/>
    </row>
    <row r="665" spans="1:15" s="17" customFormat="1">
      <c r="A665" s="160"/>
      <c r="B665" s="160"/>
      <c r="D665" s="141"/>
      <c r="E665" s="141"/>
      <c r="I665" s="246"/>
      <c r="J665" s="246"/>
      <c r="K665" s="246"/>
      <c r="L665" s="246"/>
      <c r="M665" s="246"/>
      <c r="N665" s="246"/>
      <c r="O665" s="246"/>
    </row>
    <row r="666" spans="1:15" s="17" customFormat="1">
      <c r="A666" s="160"/>
      <c r="B666" s="160"/>
      <c r="D666" s="141"/>
      <c r="E666" s="141"/>
      <c r="I666" s="246"/>
      <c r="J666" s="246"/>
      <c r="K666" s="246"/>
      <c r="L666" s="246"/>
      <c r="M666" s="246"/>
      <c r="N666" s="246"/>
      <c r="O666" s="246"/>
    </row>
    <row r="667" spans="1:15" s="17" customFormat="1">
      <c r="A667" s="160"/>
      <c r="B667" s="160"/>
      <c r="D667" s="141"/>
      <c r="E667" s="141"/>
      <c r="I667" s="246"/>
      <c r="J667" s="246"/>
      <c r="K667" s="246"/>
      <c r="L667" s="246"/>
      <c r="M667" s="246"/>
      <c r="N667" s="246"/>
      <c r="O667" s="246"/>
    </row>
    <row r="668" spans="1:15" s="17" customFormat="1">
      <c r="A668" s="160"/>
      <c r="B668" s="160"/>
      <c r="D668" s="141"/>
      <c r="E668" s="141"/>
      <c r="I668" s="246"/>
      <c r="J668" s="246"/>
      <c r="K668" s="246"/>
      <c r="L668" s="246"/>
      <c r="M668" s="246"/>
      <c r="N668" s="246"/>
      <c r="O668" s="246"/>
    </row>
    <row r="669" spans="1:15" s="17" customFormat="1">
      <c r="A669" s="160"/>
      <c r="B669" s="160"/>
      <c r="D669" s="141"/>
      <c r="E669" s="141"/>
      <c r="I669" s="246"/>
      <c r="J669" s="246"/>
      <c r="K669" s="246"/>
      <c r="L669" s="246"/>
      <c r="M669" s="246"/>
      <c r="N669" s="246"/>
      <c r="O669" s="246"/>
    </row>
    <row r="670" spans="1:15" s="17" customFormat="1">
      <c r="A670" s="160"/>
      <c r="B670" s="160"/>
      <c r="D670" s="141"/>
      <c r="E670" s="141"/>
      <c r="I670" s="246"/>
      <c r="J670" s="246"/>
      <c r="K670" s="246"/>
      <c r="L670" s="246"/>
      <c r="M670" s="246"/>
      <c r="N670" s="246"/>
      <c r="O670" s="246"/>
    </row>
    <row r="671" spans="1:15" s="17" customFormat="1">
      <c r="A671" s="160"/>
      <c r="B671" s="160"/>
      <c r="D671" s="141"/>
      <c r="E671" s="141"/>
      <c r="I671" s="246"/>
      <c r="J671" s="246"/>
      <c r="K671" s="246"/>
      <c r="L671" s="246"/>
      <c r="M671" s="246"/>
      <c r="N671" s="246"/>
      <c r="O671" s="246"/>
    </row>
    <row r="672" spans="1:15" s="17" customFormat="1">
      <c r="A672" s="160"/>
      <c r="B672" s="160"/>
      <c r="D672" s="141"/>
      <c r="E672" s="141"/>
      <c r="I672" s="246"/>
      <c r="J672" s="246"/>
      <c r="K672" s="246"/>
      <c r="L672" s="246"/>
      <c r="M672" s="246"/>
      <c r="N672" s="246"/>
      <c r="O672" s="246"/>
    </row>
    <row r="673" spans="1:15" s="17" customFormat="1">
      <c r="A673" s="160"/>
      <c r="B673" s="160"/>
      <c r="D673" s="141"/>
      <c r="E673" s="141"/>
      <c r="I673" s="246"/>
      <c r="J673" s="246"/>
      <c r="K673" s="246"/>
      <c r="L673" s="246"/>
      <c r="M673" s="246"/>
      <c r="N673" s="246"/>
      <c r="O673" s="246"/>
    </row>
    <row r="674" spans="1:15" s="17" customFormat="1">
      <c r="A674" s="160"/>
      <c r="B674" s="160"/>
      <c r="D674" s="141"/>
      <c r="E674" s="141"/>
      <c r="I674" s="246"/>
      <c r="J674" s="246"/>
      <c r="K674" s="246"/>
      <c r="L674" s="246"/>
      <c r="M674" s="246"/>
      <c r="N674" s="246"/>
      <c r="O674" s="246"/>
    </row>
    <row r="675" spans="1:15" s="17" customFormat="1">
      <c r="A675" s="160"/>
      <c r="B675" s="160"/>
      <c r="D675" s="141"/>
      <c r="E675" s="141"/>
      <c r="I675" s="246"/>
      <c r="J675" s="246"/>
      <c r="K675" s="246"/>
      <c r="L675" s="246"/>
      <c r="M675" s="246"/>
      <c r="N675" s="246"/>
      <c r="O675" s="246"/>
    </row>
    <row r="676" spans="1:15" s="17" customFormat="1">
      <c r="A676" s="160"/>
      <c r="B676" s="160"/>
      <c r="D676" s="141"/>
      <c r="E676" s="141"/>
      <c r="I676" s="246"/>
      <c r="J676" s="246"/>
      <c r="K676" s="246"/>
      <c r="L676" s="246"/>
      <c r="M676" s="246"/>
      <c r="N676" s="246"/>
      <c r="O676" s="246"/>
    </row>
    <row r="677" spans="1:15" s="17" customFormat="1">
      <c r="A677" s="160"/>
      <c r="B677" s="160"/>
      <c r="D677" s="141"/>
      <c r="E677" s="141"/>
      <c r="I677" s="246"/>
      <c r="J677" s="246"/>
      <c r="K677" s="246"/>
      <c r="L677" s="246"/>
      <c r="M677" s="246"/>
      <c r="N677" s="246"/>
      <c r="O677" s="246"/>
    </row>
    <row r="678" spans="1:15" s="17" customFormat="1">
      <c r="A678" s="160"/>
      <c r="B678" s="160"/>
      <c r="D678" s="141"/>
      <c r="E678" s="141"/>
      <c r="I678" s="246"/>
      <c r="J678" s="246"/>
      <c r="K678" s="246"/>
      <c r="L678" s="246"/>
      <c r="M678" s="246"/>
      <c r="N678" s="246"/>
      <c r="O678" s="246"/>
    </row>
    <row r="679" spans="1:15" s="17" customFormat="1">
      <c r="A679" s="160"/>
      <c r="B679" s="160"/>
      <c r="D679" s="141"/>
      <c r="E679" s="141"/>
      <c r="I679" s="246"/>
      <c r="J679" s="246"/>
      <c r="K679" s="246"/>
      <c r="L679" s="246"/>
      <c r="M679" s="246"/>
      <c r="N679" s="246"/>
      <c r="O679" s="246"/>
    </row>
    <row r="680" spans="1:15" s="17" customFormat="1">
      <c r="A680" s="160"/>
      <c r="B680" s="160"/>
      <c r="D680" s="141"/>
      <c r="E680" s="141"/>
      <c r="I680" s="246"/>
      <c r="J680" s="246"/>
      <c r="K680" s="246"/>
      <c r="L680" s="246"/>
      <c r="M680" s="246"/>
      <c r="N680" s="246"/>
      <c r="O680" s="246"/>
    </row>
    <row r="681" spans="1:15" s="17" customFormat="1">
      <c r="A681" s="160"/>
      <c r="B681" s="160"/>
      <c r="D681" s="141"/>
      <c r="E681" s="141"/>
      <c r="I681" s="246"/>
      <c r="J681" s="246"/>
      <c r="K681" s="246"/>
      <c r="L681" s="246"/>
      <c r="M681" s="246"/>
      <c r="N681" s="246"/>
      <c r="O681" s="246"/>
    </row>
    <row r="682" spans="1:15" s="17" customFormat="1">
      <c r="A682" s="160"/>
      <c r="B682" s="160"/>
      <c r="D682" s="141"/>
      <c r="E682" s="141"/>
      <c r="I682" s="246"/>
      <c r="J682" s="246"/>
      <c r="K682" s="246"/>
      <c r="L682" s="246"/>
      <c r="M682" s="246"/>
      <c r="N682" s="246"/>
      <c r="O682" s="246"/>
    </row>
    <row r="683" spans="1:15" s="17" customFormat="1">
      <c r="A683" s="160"/>
      <c r="B683" s="160"/>
      <c r="D683" s="141"/>
      <c r="E683" s="141"/>
      <c r="I683" s="246"/>
      <c r="J683" s="246"/>
      <c r="K683" s="246"/>
      <c r="L683" s="246"/>
      <c r="M683" s="246"/>
      <c r="N683" s="246"/>
      <c r="O683" s="246"/>
    </row>
    <row r="684" spans="1:15" s="17" customFormat="1">
      <c r="A684" s="160"/>
      <c r="B684" s="160"/>
      <c r="D684" s="141"/>
      <c r="E684" s="141"/>
      <c r="I684" s="246"/>
      <c r="J684" s="246"/>
      <c r="K684" s="246"/>
      <c r="L684" s="246"/>
      <c r="M684" s="246"/>
      <c r="N684" s="246"/>
      <c r="O684" s="246"/>
    </row>
    <row r="685" spans="1:15" s="17" customFormat="1">
      <c r="A685" s="160"/>
      <c r="B685" s="160"/>
      <c r="D685" s="141"/>
      <c r="E685" s="141"/>
      <c r="I685" s="246"/>
      <c r="J685" s="246"/>
      <c r="K685" s="246"/>
      <c r="L685" s="246"/>
      <c r="M685" s="246"/>
      <c r="N685" s="246"/>
      <c r="O685" s="246"/>
    </row>
    <row r="686" spans="1:15" s="17" customFormat="1">
      <c r="A686" s="160"/>
      <c r="B686" s="160"/>
      <c r="D686" s="141"/>
      <c r="E686" s="141"/>
      <c r="I686" s="246"/>
      <c r="J686" s="246"/>
      <c r="K686" s="246"/>
      <c r="L686" s="246"/>
      <c r="M686" s="246"/>
      <c r="N686" s="246"/>
      <c r="O686" s="246"/>
    </row>
    <row r="687" spans="1:15" s="17" customFormat="1">
      <c r="A687" s="160"/>
      <c r="B687" s="160"/>
      <c r="D687" s="141"/>
      <c r="E687" s="141"/>
      <c r="I687" s="246"/>
      <c r="J687" s="246"/>
      <c r="K687" s="246"/>
      <c r="L687" s="246"/>
      <c r="M687" s="246"/>
      <c r="N687" s="246"/>
      <c r="O687" s="246"/>
    </row>
    <row r="688" spans="1:15" s="17" customFormat="1">
      <c r="A688" s="160"/>
      <c r="B688" s="160"/>
      <c r="D688" s="141"/>
      <c r="E688" s="141"/>
      <c r="I688" s="246"/>
      <c r="J688" s="246"/>
      <c r="K688" s="246"/>
      <c r="L688" s="246"/>
      <c r="M688" s="246"/>
      <c r="N688" s="246"/>
      <c r="O688" s="246"/>
    </row>
    <row r="689" spans="1:15" s="17" customFormat="1">
      <c r="A689" s="160"/>
      <c r="B689" s="160"/>
      <c r="D689" s="141"/>
      <c r="E689" s="141"/>
      <c r="I689" s="246"/>
      <c r="J689" s="246"/>
      <c r="K689" s="246"/>
      <c r="L689" s="246"/>
      <c r="M689" s="246"/>
      <c r="N689" s="246"/>
      <c r="O689" s="246"/>
    </row>
    <row r="690" spans="1:15" s="17" customFormat="1">
      <c r="A690" s="160"/>
      <c r="B690" s="160"/>
      <c r="D690" s="141"/>
      <c r="E690" s="141"/>
      <c r="I690" s="246"/>
      <c r="J690" s="246"/>
      <c r="K690" s="246"/>
      <c r="L690" s="246"/>
      <c r="M690" s="246"/>
      <c r="N690" s="246"/>
      <c r="O690" s="246"/>
    </row>
    <row r="691" spans="1:15" s="17" customFormat="1">
      <c r="A691" s="160"/>
      <c r="B691" s="160"/>
      <c r="D691" s="141"/>
      <c r="E691" s="141"/>
      <c r="I691" s="246"/>
      <c r="J691" s="246"/>
      <c r="K691" s="246"/>
      <c r="L691" s="246"/>
      <c r="M691" s="246"/>
      <c r="N691" s="246"/>
      <c r="O691" s="246"/>
    </row>
    <row r="692" spans="1:15" s="17" customFormat="1">
      <c r="A692" s="160"/>
      <c r="B692" s="160"/>
      <c r="D692" s="141"/>
      <c r="E692" s="141"/>
      <c r="I692" s="246"/>
      <c r="J692" s="246"/>
      <c r="K692" s="246"/>
      <c r="L692" s="246"/>
      <c r="M692" s="246"/>
      <c r="N692" s="246"/>
      <c r="O692" s="246"/>
    </row>
    <row r="693" spans="1:15" s="17" customFormat="1">
      <c r="A693" s="160"/>
      <c r="B693" s="160"/>
      <c r="D693" s="141"/>
      <c r="E693" s="141"/>
      <c r="I693" s="246"/>
      <c r="J693" s="246"/>
      <c r="K693" s="246"/>
      <c r="L693" s="246"/>
      <c r="M693" s="246"/>
      <c r="N693" s="246"/>
      <c r="O693" s="246"/>
    </row>
    <row r="694" spans="1:15" s="17" customFormat="1">
      <c r="A694" s="160"/>
      <c r="B694" s="160"/>
      <c r="D694" s="141"/>
      <c r="E694" s="141"/>
      <c r="I694" s="246"/>
      <c r="J694" s="246"/>
      <c r="K694" s="246"/>
      <c r="L694" s="246"/>
      <c r="M694" s="246"/>
      <c r="N694" s="246"/>
      <c r="O694" s="246"/>
    </row>
    <row r="695" spans="1:15" s="17" customFormat="1">
      <c r="A695" s="160"/>
      <c r="B695" s="160"/>
      <c r="D695" s="141"/>
      <c r="E695" s="141"/>
      <c r="I695" s="246"/>
      <c r="J695" s="246"/>
      <c r="K695" s="246"/>
      <c r="L695" s="246"/>
      <c r="M695" s="246"/>
      <c r="N695" s="246"/>
      <c r="O695" s="246"/>
    </row>
    <row r="696" spans="1:15" s="17" customFormat="1">
      <c r="A696" s="160"/>
      <c r="B696" s="160"/>
      <c r="D696" s="141"/>
      <c r="E696" s="141"/>
      <c r="I696" s="246"/>
      <c r="J696" s="246"/>
      <c r="K696" s="246"/>
      <c r="L696" s="246"/>
      <c r="M696" s="246"/>
      <c r="N696" s="246"/>
      <c r="O696" s="246"/>
    </row>
    <row r="697" spans="1:15" s="17" customFormat="1">
      <c r="A697" s="160"/>
      <c r="B697" s="160"/>
      <c r="D697" s="141"/>
      <c r="E697" s="141"/>
      <c r="I697" s="246"/>
      <c r="J697" s="246"/>
      <c r="K697" s="246"/>
      <c r="L697" s="246"/>
      <c r="M697" s="246"/>
      <c r="N697" s="246"/>
      <c r="O697" s="246"/>
    </row>
    <row r="698" spans="1:15" s="17" customFormat="1">
      <c r="A698" s="160"/>
      <c r="B698" s="160"/>
      <c r="D698" s="141"/>
      <c r="E698" s="141"/>
      <c r="I698" s="246"/>
      <c r="J698" s="246"/>
      <c r="K698" s="246"/>
      <c r="L698" s="246"/>
      <c r="M698" s="246"/>
      <c r="N698" s="246"/>
      <c r="O698" s="246"/>
    </row>
    <row r="699" spans="1:15" s="17" customFormat="1">
      <c r="A699" s="160"/>
      <c r="B699" s="160"/>
      <c r="D699" s="141"/>
      <c r="E699" s="141"/>
      <c r="I699" s="246"/>
      <c r="J699" s="246"/>
      <c r="K699" s="246"/>
      <c r="L699" s="246"/>
      <c r="M699" s="246"/>
      <c r="N699" s="246"/>
      <c r="O699" s="246"/>
    </row>
    <row r="700" spans="1:15" s="17" customFormat="1">
      <c r="A700" s="160"/>
      <c r="B700" s="160"/>
      <c r="D700" s="141"/>
      <c r="E700" s="141"/>
      <c r="I700" s="246"/>
      <c r="J700" s="246"/>
      <c r="K700" s="246"/>
      <c r="L700" s="246"/>
      <c r="M700" s="246"/>
      <c r="N700" s="246"/>
      <c r="O700" s="246"/>
    </row>
    <row r="701" spans="1:15" s="17" customFormat="1">
      <c r="A701" s="160"/>
      <c r="B701" s="160"/>
      <c r="D701" s="141"/>
      <c r="E701" s="141"/>
      <c r="I701" s="246"/>
      <c r="J701" s="246"/>
      <c r="K701" s="246"/>
      <c r="L701" s="246"/>
      <c r="M701" s="246"/>
      <c r="N701" s="246"/>
      <c r="O701" s="246"/>
    </row>
    <row r="702" spans="1:15" s="17" customFormat="1">
      <c r="A702" s="160"/>
      <c r="B702" s="160"/>
      <c r="D702" s="141"/>
      <c r="E702" s="141"/>
      <c r="I702" s="246"/>
      <c r="J702" s="246"/>
      <c r="K702" s="246"/>
      <c r="L702" s="246"/>
      <c r="M702" s="246"/>
      <c r="N702" s="246"/>
      <c r="O702" s="246"/>
    </row>
    <row r="703" spans="1:15" s="17" customFormat="1">
      <c r="A703" s="160"/>
      <c r="B703" s="160"/>
      <c r="D703" s="141"/>
      <c r="E703" s="141"/>
      <c r="I703" s="246"/>
      <c r="J703" s="246"/>
      <c r="K703" s="246"/>
      <c r="L703" s="246"/>
      <c r="M703" s="246"/>
      <c r="N703" s="246"/>
      <c r="O703" s="246"/>
    </row>
    <row r="704" spans="1:15" s="17" customFormat="1">
      <c r="A704" s="160"/>
      <c r="B704" s="160"/>
      <c r="D704" s="141"/>
      <c r="E704" s="141"/>
      <c r="I704" s="246"/>
      <c r="J704" s="246"/>
      <c r="K704" s="246"/>
      <c r="L704" s="246"/>
      <c r="M704" s="246"/>
      <c r="N704" s="246"/>
      <c r="O704" s="246"/>
    </row>
    <row r="705" spans="1:15" s="17" customFormat="1">
      <c r="A705" s="160"/>
      <c r="B705" s="160"/>
      <c r="D705" s="141"/>
      <c r="E705" s="141"/>
      <c r="I705" s="246"/>
      <c r="J705" s="246"/>
      <c r="K705" s="246"/>
      <c r="L705" s="246"/>
      <c r="M705" s="246"/>
      <c r="N705" s="246"/>
      <c r="O705" s="246"/>
    </row>
    <row r="706" spans="1:15" s="17" customFormat="1">
      <c r="A706" s="160"/>
      <c r="B706" s="160"/>
      <c r="D706" s="141"/>
      <c r="E706" s="141"/>
      <c r="I706" s="246"/>
      <c r="J706" s="246"/>
      <c r="K706" s="246"/>
      <c r="L706" s="246"/>
      <c r="M706" s="246"/>
      <c r="N706" s="246"/>
      <c r="O706" s="246"/>
    </row>
    <row r="707" spans="1:15" s="17" customFormat="1">
      <c r="A707" s="160"/>
      <c r="B707" s="160"/>
      <c r="D707" s="141"/>
      <c r="E707" s="141"/>
      <c r="I707" s="246"/>
      <c r="J707" s="246"/>
      <c r="K707" s="246"/>
      <c r="L707" s="246"/>
      <c r="M707" s="246"/>
      <c r="N707" s="246"/>
      <c r="O707" s="246"/>
    </row>
    <row r="708" spans="1:15" s="17" customFormat="1">
      <c r="A708" s="160"/>
      <c r="B708" s="160"/>
      <c r="D708" s="141"/>
      <c r="E708" s="141"/>
      <c r="I708" s="246"/>
      <c r="J708" s="246"/>
      <c r="K708" s="246"/>
      <c r="L708" s="246"/>
      <c r="M708" s="246"/>
      <c r="N708" s="246"/>
      <c r="O708" s="246"/>
    </row>
    <row r="709" spans="1:15" s="17" customFormat="1">
      <c r="A709" s="160"/>
      <c r="B709" s="160"/>
      <c r="D709" s="141"/>
      <c r="E709" s="141"/>
      <c r="I709" s="246"/>
      <c r="J709" s="246"/>
      <c r="K709" s="246"/>
      <c r="L709" s="246"/>
      <c r="M709" s="246"/>
      <c r="N709" s="246"/>
      <c r="O709" s="246"/>
    </row>
    <row r="710" spans="1:15" s="17" customFormat="1">
      <c r="A710" s="160"/>
      <c r="B710" s="160"/>
      <c r="D710" s="141"/>
      <c r="E710" s="141"/>
      <c r="I710" s="246"/>
      <c r="J710" s="246"/>
      <c r="K710" s="246"/>
      <c r="L710" s="246"/>
      <c r="M710" s="246"/>
      <c r="N710" s="246"/>
      <c r="O710" s="246"/>
    </row>
    <row r="711" spans="1:15" s="17" customFormat="1">
      <c r="A711" s="160"/>
      <c r="B711" s="160"/>
      <c r="D711" s="141"/>
      <c r="E711" s="141"/>
      <c r="I711" s="246"/>
      <c r="J711" s="246"/>
      <c r="K711" s="246"/>
      <c r="L711" s="246"/>
      <c r="M711" s="246"/>
      <c r="N711" s="246"/>
      <c r="O711" s="246"/>
    </row>
    <row r="712" spans="1:15" s="17" customFormat="1">
      <c r="A712" s="160"/>
      <c r="B712" s="160"/>
      <c r="D712" s="141"/>
      <c r="E712" s="141"/>
      <c r="I712" s="246"/>
      <c r="J712" s="246"/>
      <c r="K712" s="246"/>
      <c r="L712" s="246"/>
      <c r="M712" s="246"/>
      <c r="N712" s="246"/>
      <c r="O712" s="246"/>
    </row>
    <row r="713" spans="1:15" s="17" customFormat="1">
      <c r="A713" s="160"/>
      <c r="B713" s="160"/>
      <c r="D713" s="141"/>
      <c r="E713" s="141"/>
      <c r="I713" s="246"/>
      <c r="J713" s="246"/>
      <c r="K713" s="246"/>
      <c r="L713" s="246"/>
      <c r="M713" s="246"/>
      <c r="N713" s="246"/>
      <c r="O713" s="246"/>
    </row>
    <row r="714" spans="1:15" s="17" customFormat="1">
      <c r="A714" s="160"/>
      <c r="B714" s="160"/>
      <c r="D714" s="141"/>
      <c r="E714" s="141"/>
      <c r="I714" s="246"/>
      <c r="J714" s="246"/>
      <c r="K714" s="246"/>
      <c r="L714" s="246"/>
      <c r="M714" s="246"/>
      <c r="N714" s="246"/>
      <c r="O714" s="246"/>
    </row>
    <row r="715" spans="1:15" s="17" customFormat="1">
      <c r="A715" s="160"/>
      <c r="B715" s="160"/>
      <c r="D715" s="141"/>
      <c r="E715" s="141"/>
      <c r="I715" s="246"/>
      <c r="J715" s="246"/>
      <c r="K715" s="246"/>
      <c r="L715" s="246"/>
      <c r="M715" s="246"/>
      <c r="N715" s="246"/>
      <c r="O715" s="246"/>
    </row>
    <row r="716" spans="1:15" s="17" customFormat="1">
      <c r="A716" s="160"/>
      <c r="B716" s="160"/>
      <c r="D716" s="141"/>
      <c r="E716" s="141"/>
      <c r="I716" s="246"/>
      <c r="J716" s="246"/>
      <c r="K716" s="246"/>
      <c r="L716" s="246"/>
      <c r="M716" s="246"/>
      <c r="N716" s="246"/>
      <c r="O716" s="246"/>
    </row>
    <row r="717" spans="1:15" s="17" customFormat="1">
      <c r="A717" s="160"/>
      <c r="B717" s="160"/>
      <c r="D717" s="141"/>
      <c r="E717" s="141"/>
      <c r="I717" s="246"/>
      <c r="J717" s="246"/>
      <c r="K717" s="246"/>
      <c r="L717" s="246"/>
      <c r="M717" s="246"/>
      <c r="N717" s="246"/>
      <c r="O717" s="246"/>
    </row>
    <row r="718" spans="1:15" s="17" customFormat="1">
      <c r="A718" s="160"/>
      <c r="B718" s="160"/>
      <c r="D718" s="141"/>
      <c r="E718" s="141"/>
      <c r="I718" s="246"/>
      <c r="J718" s="246"/>
      <c r="K718" s="246"/>
      <c r="L718" s="246"/>
      <c r="M718" s="246"/>
      <c r="N718" s="246"/>
      <c r="O718" s="246"/>
    </row>
    <row r="719" spans="1:15" s="17" customFormat="1">
      <c r="A719" s="160"/>
      <c r="B719" s="160"/>
      <c r="D719" s="141"/>
      <c r="E719" s="141"/>
      <c r="I719" s="246"/>
      <c r="J719" s="246"/>
      <c r="K719" s="246"/>
      <c r="L719" s="246"/>
      <c r="M719" s="246"/>
      <c r="N719" s="246"/>
      <c r="O719" s="246"/>
    </row>
    <row r="720" spans="1:15" s="17" customFormat="1">
      <c r="A720" s="160"/>
      <c r="B720" s="160"/>
      <c r="D720" s="141"/>
      <c r="E720" s="141"/>
      <c r="I720" s="246"/>
      <c r="J720" s="246"/>
      <c r="K720" s="246"/>
      <c r="L720" s="246"/>
      <c r="M720" s="246"/>
      <c r="N720" s="246"/>
      <c r="O720" s="246"/>
    </row>
    <row r="721" spans="1:15" s="17" customFormat="1">
      <c r="A721" s="160"/>
      <c r="B721" s="160"/>
      <c r="D721" s="141"/>
      <c r="E721" s="141"/>
      <c r="I721" s="246"/>
      <c r="J721" s="246"/>
      <c r="K721" s="246"/>
      <c r="L721" s="246"/>
      <c r="M721" s="246"/>
      <c r="N721" s="246"/>
      <c r="O721" s="246"/>
    </row>
    <row r="722" spans="1:15" s="17" customFormat="1">
      <c r="A722" s="160"/>
      <c r="B722" s="160"/>
      <c r="D722" s="141"/>
      <c r="E722" s="141"/>
      <c r="I722" s="246"/>
      <c r="J722" s="246"/>
      <c r="K722" s="246"/>
      <c r="L722" s="246"/>
      <c r="M722" s="246"/>
      <c r="N722" s="246"/>
      <c r="O722" s="246"/>
    </row>
    <row r="723" spans="1:15" s="17" customFormat="1">
      <c r="A723" s="160"/>
      <c r="B723" s="160"/>
      <c r="D723" s="141"/>
      <c r="E723" s="141"/>
      <c r="I723" s="246"/>
      <c r="J723" s="246"/>
      <c r="K723" s="246"/>
      <c r="L723" s="246"/>
      <c r="M723" s="246"/>
      <c r="N723" s="246"/>
      <c r="O723" s="246"/>
    </row>
    <row r="724" spans="1:15" s="17" customFormat="1">
      <c r="A724" s="160"/>
      <c r="B724" s="160"/>
      <c r="D724" s="141"/>
      <c r="E724" s="141"/>
      <c r="I724" s="246"/>
      <c r="J724" s="246"/>
      <c r="K724" s="246"/>
      <c r="L724" s="246"/>
      <c r="M724" s="246"/>
      <c r="N724" s="246"/>
      <c r="O724" s="246"/>
    </row>
    <row r="725" spans="1:15" s="17" customFormat="1">
      <c r="A725" s="160"/>
      <c r="B725" s="160"/>
      <c r="D725" s="141"/>
      <c r="E725" s="141"/>
      <c r="I725" s="246"/>
      <c r="J725" s="246"/>
      <c r="K725" s="246"/>
      <c r="L725" s="246"/>
      <c r="M725" s="246"/>
      <c r="N725" s="246"/>
      <c r="O725" s="246"/>
    </row>
    <row r="726" spans="1:15" s="17" customFormat="1">
      <c r="A726" s="160"/>
      <c r="B726" s="160"/>
      <c r="D726" s="141"/>
      <c r="E726" s="141"/>
      <c r="I726" s="246"/>
      <c r="J726" s="246"/>
      <c r="K726" s="246"/>
      <c r="L726" s="246"/>
      <c r="M726" s="246"/>
      <c r="N726" s="246"/>
      <c r="O726" s="246"/>
    </row>
    <row r="727" spans="1:15" s="17" customFormat="1">
      <c r="A727" s="160"/>
      <c r="B727" s="160"/>
      <c r="D727" s="141"/>
      <c r="E727" s="141"/>
      <c r="I727" s="246"/>
      <c r="J727" s="246"/>
      <c r="K727" s="246"/>
      <c r="L727" s="246"/>
      <c r="M727" s="246"/>
      <c r="N727" s="246"/>
      <c r="O727" s="246"/>
    </row>
    <row r="728" spans="1:15" s="17" customFormat="1">
      <c r="A728" s="160"/>
      <c r="B728" s="160"/>
      <c r="D728" s="141"/>
      <c r="E728" s="141"/>
      <c r="I728" s="246"/>
      <c r="J728" s="246"/>
      <c r="K728" s="246"/>
      <c r="L728" s="246"/>
      <c r="M728" s="246"/>
      <c r="N728" s="246"/>
      <c r="O728" s="246"/>
    </row>
    <row r="729" spans="1:15" s="17" customFormat="1">
      <c r="A729" s="160"/>
      <c r="B729" s="160"/>
      <c r="D729" s="141"/>
      <c r="E729" s="141"/>
      <c r="I729" s="246"/>
      <c r="J729" s="246"/>
      <c r="K729" s="246"/>
      <c r="L729" s="246"/>
      <c r="M729" s="246"/>
      <c r="N729" s="246"/>
      <c r="O729" s="246"/>
    </row>
    <row r="730" spans="1:15" s="17" customFormat="1">
      <c r="A730" s="160"/>
      <c r="B730" s="160"/>
      <c r="D730" s="141"/>
      <c r="E730" s="141"/>
      <c r="I730" s="246"/>
      <c r="J730" s="246"/>
      <c r="K730" s="246"/>
      <c r="L730" s="246"/>
      <c r="M730" s="246"/>
      <c r="N730" s="246"/>
      <c r="O730" s="246"/>
    </row>
    <row r="731" spans="1:15" s="17" customFormat="1">
      <c r="A731" s="160"/>
      <c r="B731" s="160"/>
      <c r="D731" s="141"/>
      <c r="E731" s="141"/>
      <c r="I731" s="246"/>
      <c r="J731" s="246"/>
      <c r="K731" s="246"/>
      <c r="L731" s="246"/>
      <c r="M731" s="246"/>
      <c r="N731" s="246"/>
      <c r="O731" s="246"/>
    </row>
    <row r="732" spans="1:15" s="17" customFormat="1">
      <c r="A732" s="160"/>
      <c r="B732" s="160"/>
      <c r="D732" s="141"/>
      <c r="E732" s="141"/>
      <c r="I732" s="246"/>
      <c r="J732" s="246"/>
      <c r="K732" s="246"/>
      <c r="L732" s="246"/>
      <c r="M732" s="246"/>
      <c r="N732" s="246"/>
      <c r="O732" s="246"/>
    </row>
    <row r="733" spans="1:15" s="17" customFormat="1">
      <c r="A733" s="160"/>
      <c r="B733" s="160"/>
      <c r="D733" s="141"/>
      <c r="E733" s="141"/>
      <c r="I733" s="246"/>
      <c r="J733" s="246"/>
      <c r="K733" s="246"/>
      <c r="L733" s="246"/>
      <c r="M733" s="246"/>
      <c r="N733" s="246"/>
      <c r="O733" s="246"/>
    </row>
    <row r="734" spans="1:15" s="17" customFormat="1">
      <c r="A734" s="160"/>
      <c r="B734" s="160"/>
      <c r="D734" s="141"/>
      <c r="E734" s="141"/>
      <c r="I734" s="246"/>
      <c r="J734" s="246"/>
      <c r="K734" s="246"/>
      <c r="L734" s="246"/>
      <c r="M734" s="246"/>
      <c r="N734" s="246"/>
      <c r="O734" s="246"/>
    </row>
    <row r="735" spans="1:15" s="17" customFormat="1">
      <c r="A735" s="160"/>
      <c r="B735" s="160"/>
      <c r="D735" s="141"/>
      <c r="E735" s="141"/>
      <c r="I735" s="246"/>
      <c r="J735" s="246"/>
      <c r="K735" s="246"/>
      <c r="L735" s="246"/>
      <c r="M735" s="246"/>
      <c r="N735" s="246"/>
      <c r="O735" s="246"/>
    </row>
    <row r="736" spans="1:15" s="17" customFormat="1">
      <c r="A736" s="160"/>
      <c r="B736" s="160"/>
      <c r="D736" s="141"/>
      <c r="E736" s="141"/>
      <c r="I736" s="246"/>
      <c r="J736" s="246"/>
      <c r="K736" s="246"/>
      <c r="L736" s="246"/>
      <c r="M736" s="246"/>
      <c r="N736" s="246"/>
      <c r="O736" s="246"/>
    </row>
    <row r="737" spans="1:15" s="17" customFormat="1">
      <c r="A737" s="160"/>
      <c r="B737" s="160"/>
      <c r="D737" s="141"/>
      <c r="E737" s="141"/>
      <c r="I737" s="246"/>
      <c r="J737" s="246"/>
      <c r="K737" s="246"/>
      <c r="L737" s="246"/>
      <c r="M737" s="246"/>
      <c r="N737" s="246"/>
      <c r="O737" s="246"/>
    </row>
    <row r="738" spans="1:15" s="17" customFormat="1">
      <c r="A738" s="160"/>
      <c r="B738" s="160"/>
      <c r="D738" s="141"/>
      <c r="E738" s="141"/>
      <c r="I738" s="246"/>
      <c r="J738" s="246"/>
      <c r="K738" s="246"/>
      <c r="L738" s="246"/>
      <c r="M738" s="246"/>
      <c r="N738" s="246"/>
      <c r="O738" s="246"/>
    </row>
    <row r="739" spans="1:15" s="17" customFormat="1">
      <c r="A739" s="160"/>
      <c r="B739" s="160"/>
      <c r="D739" s="141"/>
      <c r="E739" s="141"/>
      <c r="I739" s="246"/>
      <c r="J739" s="246"/>
      <c r="K739" s="246"/>
      <c r="L739" s="246"/>
      <c r="M739" s="246"/>
      <c r="N739" s="246"/>
      <c r="O739" s="246"/>
    </row>
    <row r="740" spans="1:15" s="17" customFormat="1">
      <c r="A740" s="160"/>
      <c r="B740" s="160"/>
      <c r="D740" s="141"/>
      <c r="E740" s="141"/>
      <c r="I740" s="246"/>
      <c r="J740" s="246"/>
      <c r="K740" s="246"/>
      <c r="L740" s="246"/>
      <c r="M740" s="246"/>
      <c r="N740" s="246"/>
      <c r="O740" s="246"/>
    </row>
    <row r="741" spans="1:15" s="17" customFormat="1">
      <c r="A741" s="160"/>
      <c r="B741" s="160"/>
      <c r="D741" s="141"/>
      <c r="E741" s="141"/>
      <c r="I741" s="246"/>
      <c r="J741" s="246"/>
      <c r="K741" s="246"/>
      <c r="L741" s="246"/>
      <c r="M741" s="246"/>
      <c r="N741" s="246"/>
      <c r="O741" s="246"/>
    </row>
    <row r="742" spans="1:15" s="17" customFormat="1">
      <c r="A742" s="160"/>
      <c r="B742" s="160"/>
      <c r="D742" s="141"/>
      <c r="E742" s="141"/>
      <c r="I742" s="246"/>
      <c r="J742" s="246"/>
      <c r="K742" s="246"/>
      <c r="L742" s="246"/>
      <c r="M742" s="246"/>
      <c r="N742" s="246"/>
      <c r="O742" s="246"/>
    </row>
    <row r="743" spans="1:15" s="17" customFormat="1">
      <c r="A743" s="160"/>
      <c r="B743" s="160"/>
      <c r="D743" s="141"/>
      <c r="E743" s="141"/>
      <c r="I743" s="246"/>
      <c r="J743" s="246"/>
      <c r="K743" s="246"/>
      <c r="L743" s="246"/>
      <c r="M743" s="246"/>
      <c r="N743" s="246"/>
      <c r="O743" s="246"/>
    </row>
    <row r="744" spans="1:15" s="17" customFormat="1">
      <c r="A744" s="160"/>
      <c r="B744" s="160"/>
      <c r="D744" s="141"/>
      <c r="E744" s="141"/>
      <c r="I744" s="246"/>
      <c r="J744" s="246"/>
      <c r="K744" s="246"/>
      <c r="L744" s="246"/>
      <c r="M744" s="246"/>
      <c r="N744" s="246"/>
      <c r="O744" s="246"/>
    </row>
    <row r="745" spans="1:15" s="17" customFormat="1">
      <c r="A745" s="160"/>
      <c r="B745" s="160"/>
      <c r="D745" s="141"/>
      <c r="E745" s="141"/>
      <c r="I745" s="246"/>
      <c r="J745" s="246"/>
      <c r="K745" s="246"/>
      <c r="L745" s="246"/>
      <c r="M745" s="246"/>
      <c r="N745" s="246"/>
      <c r="O745" s="246"/>
    </row>
    <row r="746" spans="1:15" s="17" customFormat="1">
      <c r="A746" s="160"/>
      <c r="B746" s="160"/>
      <c r="D746" s="141"/>
      <c r="E746" s="141"/>
      <c r="I746" s="246"/>
      <c r="J746" s="246"/>
      <c r="K746" s="246"/>
      <c r="L746" s="246"/>
      <c r="M746" s="246"/>
      <c r="N746" s="246"/>
      <c r="O746" s="246"/>
    </row>
    <row r="747" spans="1:15" s="17" customFormat="1">
      <c r="A747" s="160"/>
      <c r="B747" s="160"/>
      <c r="D747" s="141"/>
      <c r="E747" s="141"/>
      <c r="I747" s="246"/>
      <c r="J747" s="246"/>
      <c r="K747" s="246"/>
      <c r="L747" s="246"/>
      <c r="M747" s="246"/>
      <c r="N747" s="246"/>
      <c r="O747" s="246"/>
    </row>
    <row r="748" spans="1:15" s="17" customFormat="1">
      <c r="A748" s="160"/>
      <c r="B748" s="160"/>
      <c r="D748" s="141"/>
      <c r="E748" s="141"/>
      <c r="I748" s="246"/>
      <c r="J748" s="246"/>
      <c r="K748" s="246"/>
      <c r="L748" s="246"/>
      <c r="M748" s="246"/>
      <c r="N748" s="246"/>
      <c r="O748" s="246"/>
    </row>
    <row r="749" spans="1:15" s="17" customFormat="1">
      <c r="A749" s="160"/>
      <c r="B749" s="160"/>
      <c r="D749" s="141"/>
      <c r="E749" s="141"/>
      <c r="I749" s="246"/>
      <c r="J749" s="246"/>
      <c r="K749" s="246"/>
      <c r="L749" s="246"/>
      <c r="M749" s="246"/>
      <c r="N749" s="246"/>
      <c r="O749" s="246"/>
    </row>
    <row r="750" spans="1:15" s="17" customFormat="1">
      <c r="A750" s="160"/>
      <c r="B750" s="160"/>
      <c r="D750" s="141"/>
      <c r="E750" s="141"/>
      <c r="I750" s="246"/>
      <c r="J750" s="246"/>
      <c r="K750" s="246"/>
      <c r="L750" s="246"/>
      <c r="M750" s="246"/>
      <c r="N750" s="246"/>
      <c r="O750" s="246"/>
    </row>
    <row r="751" spans="1:15" s="17" customFormat="1">
      <c r="A751" s="160"/>
      <c r="B751" s="160"/>
      <c r="D751" s="141"/>
      <c r="E751" s="141"/>
      <c r="I751" s="246"/>
      <c r="J751" s="246"/>
      <c r="K751" s="246"/>
      <c r="L751" s="246"/>
      <c r="M751" s="246"/>
      <c r="N751" s="246"/>
      <c r="O751" s="246"/>
    </row>
    <row r="752" spans="1:15" s="17" customFormat="1">
      <c r="A752" s="160"/>
      <c r="B752" s="160"/>
      <c r="D752" s="141"/>
      <c r="E752" s="141"/>
      <c r="I752" s="246"/>
      <c r="J752" s="246"/>
      <c r="K752" s="246"/>
      <c r="L752" s="246"/>
      <c r="M752" s="246"/>
      <c r="N752" s="246"/>
      <c r="O752" s="246"/>
    </row>
    <row r="753" spans="1:15" s="17" customFormat="1">
      <c r="A753" s="160"/>
      <c r="B753" s="160"/>
      <c r="D753" s="141"/>
      <c r="E753" s="141"/>
      <c r="I753" s="246"/>
      <c r="J753" s="246"/>
      <c r="K753" s="246"/>
      <c r="L753" s="246"/>
      <c r="M753" s="246"/>
      <c r="N753" s="246"/>
      <c r="O753" s="246"/>
    </row>
    <row r="754" spans="1:15" s="17" customFormat="1">
      <c r="A754" s="160"/>
      <c r="B754" s="160"/>
      <c r="D754" s="141"/>
      <c r="E754" s="141"/>
      <c r="I754" s="246"/>
      <c r="J754" s="246"/>
      <c r="K754" s="246"/>
      <c r="L754" s="246"/>
      <c r="M754" s="246"/>
      <c r="N754" s="246"/>
      <c r="O754" s="246"/>
    </row>
    <row r="755" spans="1:15" s="17" customFormat="1">
      <c r="A755" s="160"/>
      <c r="B755" s="160"/>
      <c r="D755" s="141"/>
      <c r="E755" s="141"/>
      <c r="I755" s="246"/>
      <c r="J755" s="246"/>
      <c r="K755" s="246"/>
      <c r="L755" s="246"/>
      <c r="M755" s="246"/>
      <c r="N755" s="246"/>
      <c r="O755" s="246"/>
    </row>
    <row r="756" spans="1:15" s="17" customFormat="1">
      <c r="A756" s="160"/>
      <c r="B756" s="160"/>
      <c r="D756" s="141"/>
      <c r="E756" s="141"/>
      <c r="I756" s="246"/>
      <c r="J756" s="246"/>
      <c r="K756" s="246"/>
      <c r="L756" s="246"/>
      <c r="M756" s="246"/>
      <c r="N756" s="246"/>
      <c r="O756" s="246"/>
    </row>
    <row r="757" spans="1:15" s="17" customFormat="1">
      <c r="A757" s="160"/>
      <c r="B757" s="160"/>
      <c r="D757" s="141"/>
      <c r="E757" s="141"/>
      <c r="I757" s="246"/>
      <c r="J757" s="246"/>
      <c r="K757" s="246"/>
      <c r="L757" s="246"/>
      <c r="M757" s="246"/>
      <c r="N757" s="246"/>
      <c r="O757" s="246"/>
    </row>
    <row r="758" spans="1:15" s="17" customFormat="1">
      <c r="A758" s="160"/>
      <c r="B758" s="160"/>
      <c r="D758" s="141"/>
      <c r="E758" s="141"/>
      <c r="I758" s="246"/>
      <c r="J758" s="246"/>
      <c r="K758" s="246"/>
      <c r="L758" s="246"/>
      <c r="M758" s="246"/>
      <c r="N758" s="246"/>
      <c r="O758" s="246"/>
    </row>
    <row r="759" spans="1:15" s="17" customFormat="1">
      <c r="A759" s="160"/>
      <c r="B759" s="160"/>
      <c r="D759" s="141"/>
      <c r="E759" s="141"/>
      <c r="I759" s="246"/>
      <c r="J759" s="246"/>
      <c r="K759" s="246"/>
      <c r="L759" s="246"/>
      <c r="M759" s="246"/>
      <c r="N759" s="246"/>
      <c r="O759" s="246"/>
    </row>
    <row r="760" spans="1:15" s="17" customFormat="1">
      <c r="A760" s="160"/>
      <c r="B760" s="160"/>
      <c r="D760" s="141"/>
      <c r="E760" s="141"/>
      <c r="I760" s="246"/>
      <c r="J760" s="246"/>
      <c r="K760" s="246"/>
      <c r="L760" s="246"/>
      <c r="M760" s="246"/>
      <c r="N760" s="246"/>
      <c r="O760" s="246"/>
    </row>
    <row r="761" spans="1:15" s="17" customFormat="1">
      <c r="A761" s="160"/>
      <c r="B761" s="160"/>
      <c r="D761" s="141"/>
      <c r="E761" s="141"/>
      <c r="I761" s="246"/>
      <c r="J761" s="246"/>
      <c r="K761" s="246"/>
      <c r="L761" s="246"/>
      <c r="M761" s="246"/>
      <c r="N761" s="246"/>
      <c r="O761" s="246"/>
    </row>
    <row r="762" spans="1:15" s="17" customFormat="1">
      <c r="A762" s="160"/>
      <c r="B762" s="160"/>
      <c r="D762" s="141"/>
      <c r="E762" s="141"/>
      <c r="I762" s="246"/>
      <c r="J762" s="246"/>
      <c r="K762" s="246"/>
      <c r="L762" s="246"/>
      <c r="M762" s="246"/>
      <c r="N762" s="246"/>
      <c r="O762" s="246"/>
    </row>
    <row r="763" spans="1:15" s="17" customFormat="1">
      <c r="A763" s="160"/>
      <c r="B763" s="160"/>
      <c r="D763" s="141"/>
      <c r="E763" s="141"/>
      <c r="I763" s="246"/>
      <c r="J763" s="246"/>
      <c r="K763" s="246"/>
      <c r="L763" s="246"/>
      <c r="M763" s="246"/>
      <c r="N763" s="246"/>
      <c r="O763" s="246"/>
    </row>
    <row r="764" spans="1:15" s="17" customFormat="1">
      <c r="A764" s="160"/>
      <c r="B764" s="160"/>
      <c r="D764" s="141"/>
      <c r="E764" s="141"/>
      <c r="I764" s="246"/>
      <c r="J764" s="246"/>
      <c r="K764" s="246"/>
      <c r="L764" s="246"/>
      <c r="M764" s="246"/>
      <c r="N764" s="246"/>
      <c r="O764" s="246"/>
    </row>
    <row r="765" spans="1:15" s="17" customFormat="1">
      <c r="A765" s="160"/>
      <c r="B765" s="160"/>
      <c r="D765" s="141"/>
      <c r="E765" s="141"/>
      <c r="I765" s="246"/>
      <c r="J765" s="246"/>
      <c r="K765" s="246"/>
      <c r="L765" s="246"/>
      <c r="M765" s="246"/>
      <c r="N765" s="246"/>
      <c r="O765" s="246"/>
    </row>
    <row r="766" spans="1:15" s="17" customFormat="1">
      <c r="A766" s="160"/>
      <c r="B766" s="160"/>
      <c r="D766" s="141"/>
      <c r="E766" s="141"/>
      <c r="I766" s="246"/>
      <c r="J766" s="246"/>
      <c r="K766" s="246"/>
      <c r="L766" s="246"/>
      <c r="M766" s="246"/>
      <c r="N766" s="246"/>
      <c r="O766" s="246"/>
    </row>
    <row r="767" spans="1:15" s="17" customFormat="1">
      <c r="A767" s="160"/>
      <c r="B767" s="160"/>
      <c r="D767" s="141"/>
      <c r="E767" s="141"/>
      <c r="I767" s="246"/>
      <c r="J767" s="246"/>
      <c r="K767" s="246"/>
      <c r="L767" s="246"/>
      <c r="M767" s="246"/>
      <c r="N767" s="246"/>
      <c r="O767" s="246"/>
    </row>
    <row r="768" spans="1:15" s="17" customFormat="1">
      <c r="A768" s="160"/>
      <c r="B768" s="160"/>
      <c r="D768" s="141"/>
      <c r="E768" s="141"/>
      <c r="I768" s="246"/>
      <c r="J768" s="246"/>
      <c r="K768" s="246"/>
      <c r="L768" s="246"/>
      <c r="M768" s="246"/>
      <c r="N768" s="246"/>
      <c r="O768" s="246"/>
    </row>
    <row r="769" spans="1:15" s="17" customFormat="1">
      <c r="A769" s="160"/>
      <c r="B769" s="160"/>
      <c r="D769" s="141"/>
      <c r="E769" s="141"/>
      <c r="I769" s="246"/>
      <c r="J769" s="246"/>
      <c r="K769" s="246"/>
      <c r="L769" s="246"/>
      <c r="M769" s="246"/>
      <c r="N769" s="246"/>
      <c r="O769" s="246"/>
    </row>
    <row r="770" spans="1:15" s="17" customFormat="1">
      <c r="A770" s="160"/>
      <c r="B770" s="160"/>
      <c r="D770" s="141"/>
      <c r="E770" s="141"/>
      <c r="I770" s="246"/>
      <c r="J770" s="246"/>
      <c r="K770" s="246"/>
      <c r="L770" s="246"/>
      <c r="M770" s="246"/>
      <c r="N770" s="246"/>
      <c r="O770" s="246"/>
    </row>
    <row r="771" spans="1:15" s="17" customFormat="1">
      <c r="A771" s="160"/>
      <c r="B771" s="160"/>
      <c r="D771" s="141"/>
      <c r="E771" s="141"/>
      <c r="I771" s="246"/>
      <c r="J771" s="246"/>
      <c r="K771" s="246"/>
      <c r="L771" s="246"/>
      <c r="M771" s="246"/>
      <c r="N771" s="246"/>
      <c r="O771" s="246"/>
    </row>
    <row r="772" spans="1:15" s="17" customFormat="1">
      <c r="A772" s="160"/>
      <c r="B772" s="160"/>
      <c r="D772" s="141"/>
      <c r="E772" s="141"/>
      <c r="I772" s="246"/>
      <c r="J772" s="246"/>
      <c r="K772" s="246"/>
      <c r="L772" s="246"/>
      <c r="M772" s="246"/>
      <c r="N772" s="246"/>
      <c r="O772" s="246"/>
    </row>
    <row r="773" spans="1:15" s="17" customFormat="1">
      <c r="A773" s="160"/>
      <c r="B773" s="160"/>
      <c r="D773" s="141"/>
      <c r="E773" s="141"/>
      <c r="I773" s="246"/>
      <c r="J773" s="246"/>
      <c r="K773" s="246"/>
      <c r="L773" s="246"/>
      <c r="M773" s="246"/>
      <c r="N773" s="246"/>
      <c r="O773" s="246"/>
    </row>
    <row r="774" spans="1:15" s="17" customFormat="1">
      <c r="A774" s="160"/>
      <c r="B774" s="160"/>
      <c r="D774" s="141"/>
      <c r="E774" s="141"/>
      <c r="I774" s="246"/>
      <c r="J774" s="246"/>
      <c r="K774" s="246"/>
      <c r="L774" s="246"/>
      <c r="M774" s="246"/>
      <c r="N774" s="246"/>
      <c r="O774" s="246"/>
    </row>
    <row r="775" spans="1:15" s="17" customFormat="1">
      <c r="A775" s="160"/>
      <c r="B775" s="160"/>
      <c r="D775" s="141"/>
      <c r="E775" s="141"/>
      <c r="I775" s="246"/>
      <c r="J775" s="246"/>
      <c r="K775" s="246"/>
      <c r="L775" s="246"/>
      <c r="M775" s="246"/>
      <c r="N775" s="246"/>
      <c r="O775" s="246"/>
    </row>
    <row r="776" spans="1:15" s="17" customFormat="1">
      <c r="A776" s="160"/>
      <c r="B776" s="160"/>
      <c r="D776" s="141"/>
      <c r="E776" s="141"/>
      <c r="I776" s="246"/>
      <c r="J776" s="246"/>
      <c r="K776" s="246"/>
      <c r="L776" s="246"/>
      <c r="M776" s="246"/>
      <c r="N776" s="246"/>
      <c r="O776" s="246"/>
    </row>
    <row r="777" spans="1:15" s="17" customFormat="1">
      <c r="A777" s="160"/>
      <c r="B777" s="160"/>
      <c r="D777" s="141"/>
      <c r="E777" s="141"/>
      <c r="I777" s="246"/>
      <c r="J777" s="246"/>
      <c r="K777" s="246"/>
      <c r="L777" s="246"/>
      <c r="M777" s="246"/>
      <c r="N777" s="246"/>
      <c r="O777" s="246"/>
    </row>
    <row r="778" spans="1:15" s="17" customFormat="1">
      <c r="A778" s="160"/>
      <c r="B778" s="160"/>
      <c r="D778" s="141"/>
      <c r="E778" s="141"/>
      <c r="I778" s="246"/>
      <c r="J778" s="246"/>
      <c r="K778" s="246"/>
      <c r="L778" s="246"/>
      <c r="M778" s="246"/>
      <c r="N778" s="246"/>
      <c r="O778" s="246"/>
    </row>
    <row r="779" spans="1:15" s="17" customFormat="1">
      <c r="A779" s="160"/>
      <c r="B779" s="160"/>
      <c r="D779" s="141"/>
      <c r="E779" s="141"/>
      <c r="I779" s="246"/>
      <c r="J779" s="246"/>
      <c r="K779" s="246"/>
      <c r="L779" s="246"/>
      <c r="M779" s="246"/>
      <c r="N779" s="246"/>
      <c r="O779" s="246"/>
    </row>
    <row r="780" spans="1:15" s="17" customFormat="1">
      <c r="A780" s="160"/>
      <c r="B780" s="160"/>
      <c r="D780" s="141"/>
      <c r="E780" s="141"/>
      <c r="I780" s="246"/>
      <c r="J780" s="246"/>
      <c r="K780" s="246"/>
      <c r="L780" s="246"/>
      <c r="M780" s="246"/>
      <c r="N780" s="246"/>
      <c r="O780" s="246"/>
    </row>
    <row r="781" spans="1:15" s="17" customFormat="1">
      <c r="A781" s="160"/>
      <c r="B781" s="160"/>
      <c r="D781" s="141"/>
      <c r="E781" s="141"/>
      <c r="I781" s="246"/>
      <c r="J781" s="246"/>
      <c r="K781" s="246"/>
      <c r="L781" s="246"/>
      <c r="M781" s="246"/>
      <c r="N781" s="246"/>
      <c r="O781" s="246"/>
    </row>
    <row r="782" spans="1:15" s="17" customFormat="1">
      <c r="A782" s="160"/>
      <c r="B782" s="160"/>
      <c r="D782" s="141"/>
      <c r="E782" s="141"/>
      <c r="I782" s="246"/>
      <c r="J782" s="246"/>
      <c r="K782" s="246"/>
      <c r="L782" s="246"/>
      <c r="M782" s="246"/>
      <c r="N782" s="246"/>
      <c r="O782" s="246"/>
    </row>
    <row r="783" spans="1:15" s="17" customFormat="1">
      <c r="A783" s="160"/>
      <c r="B783" s="160"/>
      <c r="D783" s="141"/>
      <c r="E783" s="141"/>
      <c r="I783" s="246"/>
      <c r="J783" s="246"/>
      <c r="K783" s="246"/>
      <c r="L783" s="246"/>
      <c r="M783" s="246"/>
      <c r="N783" s="246"/>
      <c r="O783" s="246"/>
    </row>
    <row r="784" spans="1:15" s="17" customFormat="1">
      <c r="A784" s="160"/>
      <c r="B784" s="160"/>
      <c r="D784" s="141"/>
      <c r="E784" s="141"/>
      <c r="I784" s="246"/>
      <c r="J784" s="246"/>
      <c r="K784" s="246"/>
      <c r="L784" s="246"/>
      <c r="M784" s="246"/>
      <c r="N784" s="246"/>
      <c r="O784" s="246"/>
    </row>
    <row r="785" spans="1:15" s="17" customFormat="1">
      <c r="A785" s="160"/>
      <c r="B785" s="160"/>
      <c r="D785" s="141"/>
      <c r="E785" s="141"/>
      <c r="I785" s="246"/>
      <c r="J785" s="246"/>
      <c r="K785" s="246"/>
      <c r="L785" s="246"/>
      <c r="M785" s="246"/>
      <c r="N785" s="246"/>
      <c r="O785" s="246"/>
    </row>
    <row r="786" spans="1:15" s="17" customFormat="1">
      <c r="A786" s="160"/>
      <c r="B786" s="160"/>
      <c r="D786" s="141"/>
      <c r="E786" s="141"/>
      <c r="I786" s="246"/>
      <c r="J786" s="246"/>
      <c r="K786" s="246"/>
      <c r="L786" s="246"/>
      <c r="M786" s="246"/>
      <c r="N786" s="246"/>
      <c r="O786" s="246"/>
    </row>
    <row r="787" spans="1:15" s="17" customFormat="1">
      <c r="A787" s="160"/>
      <c r="B787" s="160"/>
      <c r="D787" s="141"/>
      <c r="E787" s="141"/>
      <c r="I787" s="246"/>
      <c r="J787" s="246"/>
      <c r="K787" s="246"/>
      <c r="L787" s="246"/>
      <c r="M787" s="246"/>
      <c r="N787" s="246"/>
      <c r="O787" s="246"/>
    </row>
    <row r="788" spans="1:15" s="17" customFormat="1">
      <c r="A788" s="160"/>
      <c r="B788" s="160"/>
      <c r="D788" s="141"/>
      <c r="E788" s="141"/>
      <c r="I788" s="246"/>
      <c r="J788" s="246"/>
      <c r="K788" s="246"/>
      <c r="L788" s="246"/>
      <c r="M788" s="246"/>
      <c r="N788" s="246"/>
      <c r="O788" s="246"/>
    </row>
    <row r="789" spans="1:15" s="17" customFormat="1">
      <c r="A789" s="160"/>
      <c r="B789" s="160"/>
      <c r="D789" s="141"/>
      <c r="E789" s="141"/>
      <c r="I789" s="246"/>
      <c r="J789" s="246"/>
      <c r="K789" s="246"/>
      <c r="L789" s="246"/>
      <c r="M789" s="246"/>
      <c r="N789" s="246"/>
      <c r="O789" s="246"/>
    </row>
    <row r="790" spans="1:15" s="17" customFormat="1">
      <c r="A790" s="160"/>
      <c r="B790" s="160"/>
      <c r="D790" s="141"/>
      <c r="E790" s="141"/>
      <c r="I790" s="246"/>
      <c r="J790" s="246"/>
      <c r="K790" s="246"/>
      <c r="L790" s="246"/>
      <c r="M790" s="246"/>
      <c r="N790" s="246"/>
      <c r="O790" s="246"/>
    </row>
    <row r="791" spans="1:15" s="17" customFormat="1">
      <c r="A791" s="160"/>
      <c r="B791" s="160"/>
      <c r="D791" s="141"/>
      <c r="E791" s="141"/>
      <c r="I791" s="246"/>
      <c r="J791" s="246"/>
      <c r="K791" s="246"/>
      <c r="L791" s="246"/>
      <c r="M791" s="246"/>
      <c r="N791" s="246"/>
      <c r="O791" s="246"/>
    </row>
    <row r="792" spans="1:15" s="17" customFormat="1">
      <c r="A792" s="160"/>
      <c r="B792" s="160"/>
      <c r="D792" s="141"/>
      <c r="E792" s="141"/>
      <c r="I792" s="246"/>
      <c r="J792" s="246"/>
      <c r="K792" s="246"/>
      <c r="L792" s="246"/>
      <c r="M792" s="246"/>
      <c r="N792" s="246"/>
      <c r="O792" s="246"/>
    </row>
    <row r="793" spans="1:15" s="17" customFormat="1">
      <c r="A793" s="160"/>
      <c r="B793" s="160"/>
      <c r="D793" s="141"/>
      <c r="E793" s="141"/>
      <c r="I793" s="246"/>
      <c r="J793" s="246"/>
      <c r="K793" s="246"/>
      <c r="L793" s="246"/>
      <c r="M793" s="246"/>
      <c r="N793" s="246"/>
      <c r="O793" s="246"/>
    </row>
    <row r="794" spans="1:15" s="17" customFormat="1">
      <c r="A794" s="160"/>
      <c r="B794" s="160"/>
      <c r="D794" s="141"/>
      <c r="E794" s="141"/>
      <c r="I794" s="246"/>
      <c r="J794" s="246"/>
      <c r="K794" s="246"/>
      <c r="L794" s="246"/>
      <c r="M794" s="246"/>
      <c r="N794" s="246"/>
      <c r="O794" s="246"/>
    </row>
    <row r="795" spans="1:15" s="17" customFormat="1">
      <c r="A795" s="160"/>
      <c r="B795" s="160"/>
      <c r="D795" s="141"/>
      <c r="E795" s="141"/>
      <c r="I795" s="246"/>
      <c r="J795" s="246"/>
      <c r="K795" s="246"/>
      <c r="L795" s="246"/>
      <c r="M795" s="246"/>
      <c r="N795" s="246"/>
      <c r="O795" s="246"/>
    </row>
    <row r="796" spans="1:15" s="17" customFormat="1">
      <c r="A796" s="160"/>
      <c r="B796" s="160"/>
      <c r="D796" s="141"/>
      <c r="E796" s="141"/>
      <c r="I796" s="246"/>
      <c r="J796" s="246"/>
      <c r="K796" s="246"/>
      <c r="L796" s="246"/>
      <c r="M796" s="246"/>
      <c r="N796" s="246"/>
      <c r="O796" s="246"/>
    </row>
    <row r="797" spans="1:15" s="17" customFormat="1">
      <c r="A797" s="160"/>
      <c r="B797" s="160"/>
      <c r="D797" s="141"/>
      <c r="E797" s="141"/>
      <c r="I797" s="246"/>
      <c r="J797" s="246"/>
      <c r="K797" s="246"/>
      <c r="L797" s="246"/>
      <c r="M797" s="246"/>
      <c r="N797" s="246"/>
      <c r="O797" s="246"/>
    </row>
    <row r="798" spans="1:15" s="17" customFormat="1">
      <c r="A798" s="160"/>
      <c r="B798" s="160"/>
      <c r="D798" s="141"/>
      <c r="E798" s="141"/>
      <c r="I798" s="246"/>
      <c r="J798" s="246"/>
      <c r="K798" s="246"/>
      <c r="L798" s="246"/>
      <c r="M798" s="246"/>
      <c r="N798" s="246"/>
      <c r="O798" s="246"/>
    </row>
    <row r="799" spans="1:15" s="17" customFormat="1">
      <c r="A799" s="160"/>
      <c r="B799" s="160"/>
      <c r="D799" s="141"/>
      <c r="E799" s="141"/>
      <c r="I799" s="246"/>
      <c r="J799" s="246"/>
      <c r="K799" s="246"/>
      <c r="L799" s="246"/>
      <c r="M799" s="246"/>
      <c r="N799" s="246"/>
      <c r="O799" s="246"/>
    </row>
    <row r="800" spans="1:15" s="17" customFormat="1">
      <c r="A800" s="160"/>
      <c r="B800" s="160"/>
      <c r="D800" s="141"/>
      <c r="E800" s="141"/>
      <c r="I800" s="246"/>
      <c r="J800" s="246"/>
      <c r="K800" s="246"/>
      <c r="L800" s="246"/>
      <c r="M800" s="246"/>
      <c r="N800" s="246"/>
      <c r="O800" s="246"/>
    </row>
    <row r="801" spans="1:15" s="17" customFormat="1">
      <c r="A801" s="160"/>
      <c r="B801" s="160"/>
      <c r="D801" s="141"/>
      <c r="E801" s="141"/>
      <c r="I801" s="246"/>
      <c r="J801" s="246"/>
      <c r="K801" s="246"/>
      <c r="L801" s="246"/>
      <c r="M801" s="246"/>
      <c r="N801" s="246"/>
      <c r="O801" s="246"/>
    </row>
    <row r="802" spans="1:15" s="17" customFormat="1">
      <c r="A802" s="160"/>
      <c r="B802" s="160"/>
      <c r="D802" s="141"/>
      <c r="E802" s="141"/>
      <c r="I802" s="246"/>
      <c r="J802" s="246"/>
      <c r="K802" s="246"/>
      <c r="L802" s="246"/>
      <c r="M802" s="246"/>
      <c r="N802" s="246"/>
      <c r="O802" s="246"/>
    </row>
    <row r="803" spans="1:15" s="17" customFormat="1">
      <c r="A803" s="160"/>
      <c r="B803" s="160"/>
      <c r="D803" s="141"/>
      <c r="E803" s="141"/>
      <c r="I803" s="246"/>
      <c r="J803" s="246"/>
      <c r="K803" s="246"/>
      <c r="L803" s="246"/>
      <c r="M803" s="246"/>
      <c r="N803" s="246"/>
      <c r="O803" s="246"/>
    </row>
    <row r="804" spans="1:15" s="17" customFormat="1">
      <c r="A804" s="160"/>
      <c r="B804" s="160"/>
      <c r="D804" s="141"/>
      <c r="E804" s="141"/>
      <c r="I804" s="246"/>
      <c r="J804" s="246"/>
      <c r="K804" s="246"/>
      <c r="L804" s="246"/>
      <c r="M804" s="246"/>
      <c r="N804" s="246"/>
      <c r="O804" s="246"/>
    </row>
    <row r="805" spans="1:15" s="17" customFormat="1">
      <c r="A805" s="160"/>
      <c r="B805" s="160"/>
      <c r="D805" s="141"/>
      <c r="E805" s="141"/>
      <c r="I805" s="246"/>
      <c r="J805" s="246"/>
      <c r="K805" s="246"/>
      <c r="L805" s="246"/>
      <c r="M805" s="246"/>
      <c r="N805" s="246"/>
      <c r="O805" s="246"/>
    </row>
    <row r="806" spans="1:15" s="17" customFormat="1">
      <c r="A806" s="160"/>
      <c r="B806" s="160"/>
      <c r="D806" s="141"/>
      <c r="E806" s="141"/>
      <c r="I806" s="246"/>
      <c r="J806" s="246"/>
      <c r="K806" s="246"/>
      <c r="L806" s="246"/>
      <c r="M806" s="246"/>
      <c r="N806" s="246"/>
      <c r="O806" s="246"/>
    </row>
    <row r="807" spans="1:15" s="17" customFormat="1">
      <c r="A807" s="160"/>
      <c r="B807" s="160"/>
      <c r="D807" s="141"/>
      <c r="E807" s="141"/>
      <c r="I807" s="246"/>
      <c r="J807" s="246"/>
      <c r="K807" s="246"/>
      <c r="L807" s="246"/>
      <c r="M807" s="246"/>
      <c r="N807" s="246"/>
      <c r="O807" s="246"/>
    </row>
    <row r="808" spans="1:15" s="17" customFormat="1">
      <c r="A808" s="160"/>
      <c r="B808" s="160"/>
      <c r="D808" s="141"/>
      <c r="E808" s="141"/>
      <c r="I808" s="246"/>
      <c r="J808" s="246"/>
      <c r="K808" s="246"/>
      <c r="L808" s="246"/>
      <c r="M808" s="246"/>
      <c r="N808" s="246"/>
      <c r="O808" s="246"/>
    </row>
    <row r="809" spans="1:15" s="17" customFormat="1">
      <c r="A809" s="160"/>
      <c r="B809" s="160"/>
      <c r="D809" s="141"/>
      <c r="E809" s="141"/>
      <c r="I809" s="246"/>
      <c r="J809" s="246"/>
      <c r="K809" s="246"/>
      <c r="L809" s="246"/>
      <c r="M809" s="246"/>
      <c r="N809" s="246"/>
      <c r="O809" s="246"/>
    </row>
    <row r="810" spans="1:15" s="17" customFormat="1">
      <c r="A810" s="160"/>
      <c r="B810" s="160"/>
      <c r="D810" s="141"/>
      <c r="E810" s="141"/>
      <c r="I810" s="246"/>
      <c r="J810" s="246"/>
      <c r="K810" s="246"/>
      <c r="L810" s="246"/>
      <c r="M810" s="246"/>
      <c r="N810" s="246"/>
      <c r="O810" s="246"/>
    </row>
    <row r="811" spans="1:15" s="17" customFormat="1">
      <c r="A811" s="160"/>
      <c r="B811" s="160"/>
      <c r="D811" s="141"/>
      <c r="E811" s="141"/>
      <c r="I811" s="246"/>
      <c r="J811" s="246"/>
      <c r="K811" s="246"/>
      <c r="L811" s="246"/>
      <c r="M811" s="246"/>
      <c r="N811" s="246"/>
      <c r="O811" s="246"/>
    </row>
    <row r="812" spans="1:15" s="17" customFormat="1">
      <c r="A812" s="160"/>
      <c r="B812" s="160"/>
      <c r="D812" s="141"/>
      <c r="E812" s="141"/>
      <c r="I812" s="246"/>
      <c r="J812" s="246"/>
      <c r="K812" s="246"/>
      <c r="L812" s="246"/>
      <c r="M812" s="246"/>
      <c r="N812" s="246"/>
      <c r="O812" s="246"/>
    </row>
    <row r="813" spans="1:15" s="17" customFormat="1">
      <c r="A813" s="160"/>
      <c r="B813" s="160"/>
      <c r="D813" s="141"/>
      <c r="E813" s="141"/>
      <c r="I813" s="246"/>
      <c r="J813" s="246"/>
      <c r="K813" s="246"/>
      <c r="L813" s="246"/>
      <c r="M813" s="246"/>
      <c r="N813" s="246"/>
      <c r="O813" s="246"/>
    </row>
    <row r="814" spans="1:15" s="17" customFormat="1">
      <c r="A814" s="160"/>
      <c r="B814" s="160"/>
      <c r="D814" s="141"/>
      <c r="E814" s="141"/>
      <c r="I814" s="246"/>
      <c r="J814" s="246"/>
      <c r="K814" s="246"/>
      <c r="L814" s="246"/>
      <c r="M814" s="246"/>
      <c r="N814" s="246"/>
      <c r="O814" s="246"/>
    </row>
    <row r="815" spans="1:15" s="17" customFormat="1">
      <c r="A815" s="160"/>
      <c r="B815" s="160"/>
      <c r="D815" s="141"/>
      <c r="E815" s="141"/>
      <c r="I815" s="246"/>
      <c r="J815" s="246"/>
      <c r="K815" s="246"/>
      <c r="L815" s="246"/>
      <c r="M815" s="246"/>
      <c r="N815" s="246"/>
      <c r="O815" s="246"/>
    </row>
    <row r="816" spans="1:15" s="17" customFormat="1">
      <c r="A816" s="160"/>
      <c r="B816" s="160"/>
      <c r="D816" s="141"/>
      <c r="E816" s="141"/>
      <c r="I816" s="246"/>
      <c r="J816" s="246"/>
      <c r="K816" s="246"/>
      <c r="L816" s="246"/>
      <c r="M816" s="246"/>
      <c r="N816" s="246"/>
      <c r="O816" s="246"/>
    </row>
    <row r="817" spans="1:15" s="17" customFormat="1">
      <c r="A817" s="160"/>
      <c r="B817" s="160"/>
      <c r="D817" s="141"/>
      <c r="E817" s="141"/>
      <c r="I817" s="246"/>
      <c r="J817" s="246"/>
      <c r="K817" s="246"/>
      <c r="L817" s="246"/>
      <c r="M817" s="246"/>
      <c r="N817" s="246"/>
      <c r="O817" s="246"/>
    </row>
    <row r="818" spans="1:15" s="17" customFormat="1">
      <c r="A818" s="160"/>
      <c r="B818" s="160"/>
      <c r="D818" s="141"/>
      <c r="E818" s="141"/>
      <c r="I818" s="246"/>
      <c r="J818" s="246"/>
      <c r="K818" s="246"/>
      <c r="L818" s="246"/>
      <c r="M818" s="246"/>
      <c r="N818" s="246"/>
      <c r="O818" s="246"/>
    </row>
    <row r="819" spans="1:15" s="17" customFormat="1">
      <c r="A819" s="160"/>
      <c r="B819" s="160"/>
      <c r="D819" s="141"/>
      <c r="E819" s="141"/>
      <c r="I819" s="246"/>
      <c r="J819" s="246"/>
      <c r="K819" s="246"/>
      <c r="L819" s="246"/>
      <c r="M819" s="246"/>
      <c r="N819" s="246"/>
      <c r="O819" s="246"/>
    </row>
    <row r="820" spans="1:15" s="17" customFormat="1">
      <c r="A820" s="160"/>
      <c r="B820" s="160"/>
      <c r="D820" s="141"/>
      <c r="E820" s="141"/>
      <c r="I820" s="246"/>
      <c r="J820" s="246"/>
      <c r="K820" s="246"/>
      <c r="L820" s="246"/>
      <c r="M820" s="246"/>
      <c r="N820" s="246"/>
      <c r="O820" s="246"/>
    </row>
    <row r="821" spans="1:15" s="17" customFormat="1">
      <c r="A821" s="160"/>
      <c r="B821" s="160"/>
      <c r="D821" s="141"/>
      <c r="E821" s="141"/>
      <c r="I821" s="246"/>
      <c r="J821" s="246"/>
      <c r="K821" s="246"/>
      <c r="L821" s="246"/>
      <c r="M821" s="246"/>
      <c r="N821" s="246"/>
      <c r="O821" s="246"/>
    </row>
    <row r="822" spans="1:15" s="17" customFormat="1">
      <c r="A822" s="160"/>
      <c r="B822" s="160"/>
      <c r="D822" s="141"/>
      <c r="E822" s="141"/>
      <c r="I822" s="246"/>
      <c r="J822" s="246"/>
      <c r="K822" s="246"/>
      <c r="L822" s="246"/>
      <c r="M822" s="246"/>
      <c r="N822" s="246"/>
      <c r="O822" s="246"/>
    </row>
    <row r="823" spans="1:15" s="17" customFormat="1">
      <c r="A823" s="160"/>
      <c r="B823" s="160"/>
      <c r="D823" s="141"/>
      <c r="E823" s="141"/>
      <c r="I823" s="246"/>
      <c r="J823" s="246"/>
      <c r="K823" s="246"/>
      <c r="L823" s="246"/>
      <c r="M823" s="246"/>
      <c r="N823" s="246"/>
      <c r="O823" s="246"/>
    </row>
    <row r="824" spans="1:15" s="17" customFormat="1">
      <c r="A824" s="160"/>
      <c r="B824" s="160"/>
      <c r="D824" s="141"/>
      <c r="E824" s="141"/>
      <c r="I824" s="246"/>
      <c r="J824" s="246"/>
      <c r="K824" s="246"/>
      <c r="L824" s="246"/>
      <c r="M824" s="246"/>
      <c r="N824" s="246"/>
      <c r="O824" s="246"/>
    </row>
    <row r="825" spans="1:15" s="17" customFormat="1">
      <c r="A825" s="160"/>
      <c r="B825" s="160"/>
      <c r="D825" s="141"/>
      <c r="E825" s="141"/>
      <c r="I825" s="246"/>
      <c r="J825" s="246"/>
      <c r="K825" s="246"/>
      <c r="L825" s="246"/>
      <c r="M825" s="246"/>
      <c r="N825" s="246"/>
      <c r="O825" s="246"/>
    </row>
    <row r="826" spans="1:15" s="17" customFormat="1">
      <c r="A826" s="160"/>
      <c r="B826" s="160"/>
      <c r="D826" s="141"/>
      <c r="E826" s="141"/>
      <c r="I826" s="246"/>
      <c r="J826" s="246"/>
      <c r="K826" s="246"/>
      <c r="L826" s="246"/>
      <c r="M826" s="246"/>
      <c r="N826" s="246"/>
      <c r="O826" s="246"/>
    </row>
    <row r="827" spans="1:15" s="17" customFormat="1">
      <c r="A827" s="160"/>
      <c r="B827" s="160"/>
      <c r="D827" s="141"/>
      <c r="E827" s="141"/>
      <c r="I827" s="246"/>
      <c r="J827" s="246"/>
      <c r="K827" s="246"/>
      <c r="L827" s="246"/>
      <c r="M827" s="246"/>
      <c r="N827" s="246"/>
      <c r="O827" s="246"/>
    </row>
    <row r="828" spans="1:15" s="17" customFormat="1">
      <c r="A828" s="160"/>
      <c r="B828" s="160"/>
      <c r="D828" s="141"/>
      <c r="E828" s="141"/>
      <c r="I828" s="246"/>
      <c r="J828" s="246"/>
      <c r="K828" s="246"/>
      <c r="L828" s="246"/>
      <c r="M828" s="246"/>
      <c r="N828" s="246"/>
      <c r="O828" s="246"/>
    </row>
    <row r="829" spans="1:15" s="17" customFormat="1">
      <c r="A829" s="160"/>
      <c r="B829" s="160"/>
      <c r="D829" s="141"/>
      <c r="E829" s="141"/>
      <c r="I829" s="246"/>
      <c r="J829" s="246"/>
      <c r="K829" s="246"/>
      <c r="L829" s="246"/>
      <c r="M829" s="246"/>
      <c r="N829" s="246"/>
      <c r="O829" s="246"/>
    </row>
    <row r="830" spans="1:15" s="17" customFormat="1">
      <c r="A830" s="160"/>
      <c r="B830" s="160"/>
      <c r="D830" s="141"/>
      <c r="E830" s="141"/>
      <c r="I830" s="246"/>
      <c r="J830" s="246"/>
      <c r="K830" s="246"/>
      <c r="L830" s="246"/>
      <c r="M830" s="246"/>
      <c r="N830" s="246"/>
      <c r="O830" s="246"/>
    </row>
    <row r="831" spans="1:15" s="17" customFormat="1">
      <c r="A831" s="160"/>
      <c r="B831" s="160"/>
      <c r="D831" s="141"/>
      <c r="E831" s="141"/>
      <c r="I831" s="246"/>
      <c r="J831" s="246"/>
      <c r="K831" s="246"/>
      <c r="L831" s="246"/>
      <c r="M831" s="246"/>
      <c r="N831" s="246"/>
      <c r="O831" s="246"/>
    </row>
    <row r="832" spans="1:15" s="17" customFormat="1">
      <c r="A832" s="160"/>
      <c r="B832" s="160"/>
      <c r="D832" s="141"/>
      <c r="E832" s="141"/>
      <c r="I832" s="246"/>
      <c r="J832" s="246"/>
      <c r="K832" s="246"/>
      <c r="L832" s="246"/>
      <c r="M832" s="246"/>
      <c r="N832" s="246"/>
      <c r="O832" s="246"/>
    </row>
    <row r="833" spans="1:15" s="17" customFormat="1">
      <c r="A833" s="160"/>
      <c r="B833" s="160"/>
      <c r="D833" s="141"/>
      <c r="E833" s="141"/>
      <c r="I833" s="246"/>
      <c r="J833" s="246"/>
      <c r="K833" s="246"/>
      <c r="L833" s="246"/>
      <c r="M833" s="246"/>
      <c r="N833" s="246"/>
      <c r="O833" s="246"/>
    </row>
    <row r="834" spans="1:15" s="17" customFormat="1">
      <c r="A834" s="160"/>
      <c r="B834" s="160"/>
      <c r="D834" s="141"/>
      <c r="E834" s="141"/>
      <c r="I834" s="246"/>
      <c r="J834" s="246"/>
      <c r="K834" s="246"/>
      <c r="L834" s="246"/>
      <c r="M834" s="246"/>
      <c r="N834" s="246"/>
      <c r="O834" s="246"/>
    </row>
    <row r="835" spans="1:15" s="17" customFormat="1">
      <c r="A835" s="160"/>
      <c r="B835" s="160"/>
      <c r="D835" s="141"/>
      <c r="E835" s="141"/>
      <c r="I835" s="246"/>
      <c r="J835" s="246"/>
      <c r="K835" s="246"/>
      <c r="L835" s="246"/>
      <c r="M835" s="246"/>
      <c r="N835" s="246"/>
      <c r="O835" s="246"/>
    </row>
    <row r="836" spans="1:15" s="17" customFormat="1">
      <c r="A836" s="160"/>
      <c r="B836" s="160"/>
      <c r="D836" s="141"/>
      <c r="E836" s="141"/>
      <c r="I836" s="246"/>
      <c r="J836" s="246"/>
      <c r="K836" s="246"/>
      <c r="L836" s="246"/>
      <c r="M836" s="246"/>
      <c r="N836" s="246"/>
      <c r="O836" s="246"/>
    </row>
    <row r="837" spans="1:15" s="17" customFormat="1">
      <c r="A837" s="160"/>
      <c r="B837" s="160"/>
      <c r="D837" s="141"/>
      <c r="E837" s="141"/>
      <c r="I837" s="246"/>
      <c r="J837" s="246"/>
      <c r="K837" s="246"/>
      <c r="L837" s="246"/>
      <c r="M837" s="246"/>
      <c r="N837" s="246"/>
      <c r="O837" s="246"/>
    </row>
    <row r="838" spans="1:15" s="17" customFormat="1">
      <c r="A838" s="160"/>
      <c r="B838" s="160"/>
      <c r="D838" s="141"/>
      <c r="E838" s="141"/>
      <c r="I838" s="246"/>
      <c r="J838" s="246"/>
      <c r="K838" s="246"/>
      <c r="L838" s="246"/>
      <c r="M838" s="246"/>
      <c r="N838" s="246"/>
      <c r="O838" s="246"/>
    </row>
    <row r="839" spans="1:15" s="17" customFormat="1">
      <c r="A839" s="160"/>
      <c r="B839" s="160"/>
      <c r="D839" s="141"/>
      <c r="E839" s="141"/>
      <c r="I839" s="246"/>
      <c r="J839" s="246"/>
      <c r="K839" s="246"/>
      <c r="L839" s="246"/>
      <c r="M839" s="246"/>
      <c r="N839" s="246"/>
      <c r="O839" s="246"/>
    </row>
    <row r="840" spans="1:15" s="17" customFormat="1">
      <c r="A840" s="160"/>
      <c r="B840" s="160"/>
      <c r="D840" s="141"/>
      <c r="E840" s="141"/>
      <c r="I840" s="246"/>
      <c r="J840" s="246"/>
      <c r="K840" s="246"/>
      <c r="L840" s="246"/>
      <c r="M840" s="246"/>
      <c r="N840" s="246"/>
      <c r="O840" s="246"/>
    </row>
    <row r="841" spans="1:15" s="17" customFormat="1">
      <c r="A841" s="160"/>
      <c r="B841" s="160"/>
      <c r="D841" s="141"/>
      <c r="E841" s="141"/>
      <c r="I841" s="246"/>
      <c r="J841" s="246"/>
      <c r="K841" s="246"/>
      <c r="L841" s="246"/>
      <c r="M841" s="246"/>
      <c r="N841" s="246"/>
      <c r="O841" s="246"/>
    </row>
    <row r="842" spans="1:15" s="17" customFormat="1">
      <c r="A842" s="160"/>
      <c r="B842" s="160"/>
      <c r="D842" s="141"/>
      <c r="E842" s="141"/>
      <c r="I842" s="246"/>
      <c r="J842" s="246"/>
      <c r="K842" s="246"/>
      <c r="L842" s="246"/>
      <c r="M842" s="246"/>
      <c r="N842" s="246"/>
      <c r="O842" s="246"/>
    </row>
    <row r="843" spans="1:15" s="17" customFormat="1">
      <c r="A843" s="160"/>
      <c r="B843" s="160"/>
      <c r="D843" s="141"/>
      <c r="E843" s="141"/>
      <c r="I843" s="246"/>
      <c r="J843" s="246"/>
      <c r="K843" s="246"/>
      <c r="L843" s="246"/>
      <c r="M843" s="246"/>
      <c r="N843" s="246"/>
      <c r="O843" s="246"/>
    </row>
    <row r="844" spans="1:15" s="17" customFormat="1">
      <c r="A844" s="160"/>
      <c r="B844" s="160"/>
      <c r="D844" s="141"/>
      <c r="E844" s="141"/>
      <c r="I844" s="246"/>
      <c r="J844" s="246"/>
      <c r="K844" s="246"/>
      <c r="L844" s="246"/>
      <c r="M844" s="246"/>
      <c r="N844" s="246"/>
      <c r="O844" s="246"/>
    </row>
    <row r="845" spans="1:15" s="17" customFormat="1">
      <c r="A845" s="160"/>
      <c r="B845" s="160"/>
      <c r="D845" s="141"/>
      <c r="E845" s="141"/>
      <c r="I845" s="246"/>
      <c r="J845" s="246"/>
      <c r="K845" s="246"/>
      <c r="L845" s="246"/>
      <c r="M845" s="246"/>
      <c r="N845" s="246"/>
      <c r="O845" s="246"/>
    </row>
    <row r="846" spans="1:15" s="17" customFormat="1">
      <c r="A846" s="160"/>
      <c r="B846" s="160"/>
      <c r="D846" s="141"/>
      <c r="E846" s="141"/>
      <c r="I846" s="246"/>
      <c r="J846" s="246"/>
      <c r="K846" s="246"/>
      <c r="L846" s="246"/>
      <c r="M846" s="246"/>
      <c r="N846" s="246"/>
      <c r="O846" s="246"/>
    </row>
    <row r="847" spans="1:15" s="17" customFormat="1">
      <c r="A847" s="160"/>
      <c r="B847" s="160"/>
      <c r="D847" s="141"/>
      <c r="E847" s="141"/>
      <c r="I847" s="246"/>
      <c r="J847" s="246"/>
      <c r="K847" s="246"/>
      <c r="L847" s="246"/>
      <c r="M847" s="246"/>
      <c r="N847" s="246"/>
      <c r="O847" s="246"/>
    </row>
    <row r="848" spans="1:15" s="17" customFormat="1">
      <c r="A848" s="160"/>
      <c r="B848" s="160"/>
      <c r="D848" s="141"/>
      <c r="E848" s="141"/>
      <c r="I848" s="246"/>
      <c r="J848" s="246"/>
      <c r="K848" s="246"/>
      <c r="L848" s="246"/>
      <c r="M848" s="246"/>
      <c r="N848" s="246"/>
      <c r="O848" s="246"/>
    </row>
    <row r="849" spans="1:15" s="17" customFormat="1">
      <c r="A849" s="160"/>
      <c r="B849" s="160"/>
      <c r="D849" s="141"/>
      <c r="E849" s="141"/>
      <c r="I849" s="246"/>
      <c r="J849" s="246"/>
      <c r="K849" s="246"/>
      <c r="L849" s="246"/>
      <c r="M849" s="246"/>
      <c r="N849" s="246"/>
      <c r="O849" s="246"/>
    </row>
    <row r="850" spans="1:15" s="17" customFormat="1">
      <c r="A850" s="160"/>
      <c r="B850" s="160"/>
      <c r="D850" s="141"/>
      <c r="E850" s="141"/>
      <c r="I850" s="246"/>
      <c r="J850" s="246"/>
      <c r="K850" s="246"/>
      <c r="L850" s="246"/>
      <c r="M850" s="246"/>
      <c r="N850" s="246"/>
      <c r="O850" s="246"/>
    </row>
    <row r="851" spans="1:15" s="17" customFormat="1">
      <c r="A851" s="160"/>
      <c r="B851" s="160"/>
      <c r="D851" s="141"/>
      <c r="E851" s="141"/>
      <c r="I851" s="246"/>
      <c r="J851" s="246"/>
      <c r="K851" s="246"/>
      <c r="L851" s="246"/>
      <c r="M851" s="246"/>
      <c r="N851" s="246"/>
      <c r="O851" s="246"/>
    </row>
    <row r="852" spans="1:15" s="17" customFormat="1">
      <c r="A852" s="160"/>
      <c r="B852" s="160"/>
      <c r="D852" s="141"/>
      <c r="E852" s="141"/>
      <c r="I852" s="246"/>
      <c r="J852" s="246"/>
      <c r="K852" s="246"/>
      <c r="L852" s="246"/>
      <c r="M852" s="246"/>
      <c r="N852" s="246"/>
      <c r="O852" s="246"/>
    </row>
    <row r="853" spans="1:15" s="17" customFormat="1">
      <c r="A853" s="160"/>
      <c r="B853" s="160"/>
      <c r="D853" s="141"/>
      <c r="E853" s="141"/>
      <c r="I853" s="246"/>
      <c r="J853" s="246"/>
      <c r="K853" s="246"/>
      <c r="L853" s="246"/>
      <c r="M853" s="246"/>
      <c r="N853" s="246"/>
      <c r="O853" s="246"/>
    </row>
    <row r="854" spans="1:15" s="17" customFormat="1">
      <c r="A854" s="160"/>
      <c r="B854" s="160"/>
      <c r="D854" s="141"/>
      <c r="E854" s="141"/>
      <c r="I854" s="246"/>
      <c r="J854" s="246"/>
      <c r="K854" s="246"/>
      <c r="L854" s="246"/>
      <c r="M854" s="246"/>
      <c r="N854" s="246"/>
      <c r="O854" s="246"/>
    </row>
    <row r="855" spans="1:15" s="17" customFormat="1">
      <c r="A855" s="160"/>
      <c r="B855" s="160"/>
      <c r="D855" s="141"/>
      <c r="E855" s="141"/>
      <c r="I855" s="246"/>
      <c r="J855" s="246"/>
      <c r="K855" s="246"/>
      <c r="L855" s="246"/>
      <c r="M855" s="246"/>
      <c r="N855" s="246"/>
      <c r="O855" s="246"/>
    </row>
    <row r="856" spans="1:15" s="17" customFormat="1">
      <c r="A856" s="160"/>
      <c r="B856" s="160"/>
      <c r="D856" s="141"/>
      <c r="E856" s="141"/>
      <c r="I856" s="246"/>
      <c r="J856" s="246"/>
      <c r="K856" s="246"/>
      <c r="L856" s="246"/>
      <c r="M856" s="246"/>
      <c r="N856" s="246"/>
      <c r="O856" s="246"/>
    </row>
    <row r="857" spans="1:15" s="17" customFormat="1">
      <c r="A857" s="160"/>
      <c r="B857" s="160"/>
      <c r="D857" s="141"/>
      <c r="E857" s="141"/>
      <c r="I857" s="246"/>
      <c r="J857" s="246"/>
      <c r="K857" s="246"/>
      <c r="L857" s="246"/>
      <c r="M857" s="246"/>
      <c r="N857" s="246"/>
      <c r="O857" s="246"/>
    </row>
    <row r="858" spans="1:15" s="17" customFormat="1">
      <c r="A858" s="160"/>
      <c r="B858" s="160"/>
      <c r="D858" s="141"/>
      <c r="E858" s="141"/>
      <c r="I858" s="246"/>
      <c r="J858" s="246"/>
      <c r="K858" s="246"/>
      <c r="L858" s="246"/>
      <c r="M858" s="246"/>
      <c r="N858" s="246"/>
      <c r="O858" s="246"/>
    </row>
    <row r="859" spans="1:15" s="17" customFormat="1">
      <c r="A859" s="160"/>
      <c r="B859" s="160"/>
      <c r="D859" s="141"/>
      <c r="E859" s="141"/>
      <c r="I859" s="246"/>
      <c r="J859" s="246"/>
      <c r="K859" s="246"/>
      <c r="L859" s="246"/>
      <c r="M859" s="246"/>
      <c r="N859" s="246"/>
      <c r="O859" s="246"/>
    </row>
    <row r="860" spans="1:15" s="17" customFormat="1">
      <c r="A860" s="160"/>
      <c r="B860" s="160"/>
      <c r="D860" s="141"/>
      <c r="E860" s="141"/>
      <c r="I860" s="246"/>
      <c r="J860" s="246"/>
      <c r="K860" s="246"/>
      <c r="L860" s="246"/>
      <c r="M860" s="246"/>
      <c r="N860" s="246"/>
      <c r="O860" s="246"/>
    </row>
    <row r="861" spans="1:15" s="17" customFormat="1">
      <c r="A861" s="160"/>
      <c r="B861" s="160"/>
      <c r="D861" s="141"/>
      <c r="E861" s="141"/>
      <c r="I861" s="246"/>
      <c r="J861" s="246"/>
      <c r="K861" s="246"/>
      <c r="L861" s="246"/>
      <c r="M861" s="246"/>
      <c r="N861" s="246"/>
      <c r="O861" s="246"/>
    </row>
    <row r="862" spans="1:15" s="17" customFormat="1">
      <c r="A862" s="160"/>
      <c r="B862" s="160"/>
      <c r="D862" s="141"/>
      <c r="E862" s="141"/>
      <c r="I862" s="246"/>
      <c r="J862" s="246"/>
      <c r="K862" s="246"/>
      <c r="L862" s="246"/>
      <c r="M862" s="246"/>
      <c r="N862" s="246"/>
      <c r="O862" s="246"/>
    </row>
    <row r="863" spans="1:15" s="17" customFormat="1">
      <c r="A863" s="160"/>
      <c r="B863" s="160"/>
      <c r="D863" s="141"/>
      <c r="E863" s="141"/>
      <c r="I863" s="246"/>
      <c r="J863" s="246"/>
      <c r="K863" s="246"/>
      <c r="L863" s="246"/>
      <c r="M863" s="246"/>
      <c r="N863" s="246"/>
      <c r="O863" s="246"/>
    </row>
    <row r="864" spans="1:15" s="17" customFormat="1">
      <c r="A864" s="160"/>
      <c r="B864" s="160"/>
      <c r="D864" s="141"/>
      <c r="E864" s="141"/>
      <c r="I864" s="246"/>
      <c r="J864" s="246"/>
      <c r="K864" s="246"/>
      <c r="L864" s="246"/>
      <c r="M864" s="246"/>
      <c r="N864" s="246"/>
      <c r="O864" s="246"/>
    </row>
    <row r="865" spans="1:15" s="17" customFormat="1">
      <c r="A865" s="160"/>
      <c r="B865" s="160"/>
      <c r="D865" s="141"/>
      <c r="E865" s="141"/>
      <c r="I865" s="246"/>
      <c r="J865" s="246"/>
      <c r="K865" s="246"/>
      <c r="L865" s="246"/>
      <c r="M865" s="246"/>
      <c r="N865" s="246"/>
      <c r="O865" s="246"/>
    </row>
    <row r="866" spans="1:15" s="17" customFormat="1">
      <c r="A866" s="160"/>
      <c r="B866" s="160"/>
      <c r="D866" s="141"/>
      <c r="E866" s="141"/>
      <c r="I866" s="246"/>
      <c r="J866" s="246"/>
      <c r="K866" s="246"/>
      <c r="L866" s="246"/>
      <c r="M866" s="246"/>
      <c r="N866" s="246"/>
      <c r="O866" s="246"/>
    </row>
    <row r="867" spans="1:15" s="17" customFormat="1">
      <c r="A867" s="160"/>
      <c r="B867" s="160"/>
      <c r="D867" s="141"/>
      <c r="E867" s="141"/>
      <c r="I867" s="246"/>
      <c r="J867" s="246"/>
      <c r="K867" s="246"/>
      <c r="L867" s="246"/>
      <c r="M867" s="246"/>
      <c r="N867" s="246"/>
      <c r="O867" s="246"/>
    </row>
    <row r="868" spans="1:15" s="17" customFormat="1">
      <c r="A868" s="160"/>
      <c r="B868" s="160"/>
      <c r="D868" s="141"/>
      <c r="E868" s="141"/>
      <c r="I868" s="246"/>
      <c r="J868" s="246"/>
      <c r="K868" s="246"/>
      <c r="L868" s="246"/>
      <c r="M868" s="246"/>
      <c r="N868" s="246"/>
      <c r="O868" s="246"/>
    </row>
    <row r="869" spans="1:15" s="17" customFormat="1">
      <c r="A869" s="160"/>
      <c r="B869" s="160"/>
      <c r="D869" s="141"/>
      <c r="E869" s="141"/>
      <c r="I869" s="246"/>
      <c r="J869" s="246"/>
      <c r="K869" s="246"/>
      <c r="L869" s="246"/>
      <c r="M869" s="246"/>
      <c r="N869" s="246"/>
      <c r="O869" s="246"/>
    </row>
    <row r="870" spans="1:15" s="17" customFormat="1">
      <c r="A870" s="160"/>
      <c r="B870" s="160"/>
      <c r="D870" s="141"/>
      <c r="E870" s="141"/>
      <c r="I870" s="246"/>
      <c r="J870" s="246"/>
      <c r="K870" s="246"/>
      <c r="L870" s="246"/>
      <c r="M870" s="246"/>
      <c r="N870" s="246"/>
      <c r="O870" s="246"/>
    </row>
    <row r="871" spans="1:15" s="17" customFormat="1">
      <c r="A871" s="160"/>
      <c r="B871" s="160"/>
      <c r="D871" s="141"/>
      <c r="E871" s="141"/>
      <c r="I871" s="246"/>
      <c r="J871" s="246"/>
      <c r="K871" s="246"/>
      <c r="L871" s="246"/>
      <c r="M871" s="246"/>
      <c r="N871" s="246"/>
      <c r="O871" s="246"/>
    </row>
    <row r="872" spans="1:15" s="17" customFormat="1">
      <c r="A872" s="160"/>
      <c r="B872" s="160"/>
      <c r="D872" s="141"/>
      <c r="E872" s="141"/>
      <c r="I872" s="246"/>
      <c r="J872" s="246"/>
      <c r="K872" s="246"/>
      <c r="L872" s="246"/>
      <c r="M872" s="246"/>
      <c r="N872" s="246"/>
      <c r="O872" s="246"/>
    </row>
    <row r="873" spans="1:15" s="17" customFormat="1">
      <c r="A873" s="160"/>
      <c r="B873" s="160"/>
      <c r="D873" s="141"/>
      <c r="E873" s="141"/>
      <c r="I873" s="246"/>
      <c r="J873" s="246"/>
      <c r="K873" s="246"/>
      <c r="L873" s="246"/>
      <c r="M873" s="246"/>
      <c r="N873" s="246"/>
      <c r="O873" s="246"/>
    </row>
    <row r="874" spans="1:15" s="17" customFormat="1">
      <c r="A874" s="160"/>
      <c r="B874" s="160"/>
      <c r="D874" s="141"/>
      <c r="E874" s="141"/>
      <c r="I874" s="246"/>
      <c r="J874" s="246"/>
      <c r="K874" s="246"/>
      <c r="L874" s="246"/>
      <c r="M874" s="246"/>
      <c r="N874" s="246"/>
      <c r="O874" s="246"/>
    </row>
    <row r="875" spans="1:15" s="17" customFormat="1">
      <c r="A875" s="160"/>
      <c r="B875" s="160"/>
      <c r="D875" s="141"/>
      <c r="E875" s="141"/>
      <c r="I875" s="246"/>
      <c r="J875" s="246"/>
      <c r="K875" s="246"/>
      <c r="L875" s="246"/>
      <c r="M875" s="246"/>
      <c r="N875" s="246"/>
      <c r="O875" s="246"/>
    </row>
    <row r="876" spans="1:15" s="17" customFormat="1">
      <c r="A876" s="160"/>
      <c r="B876" s="160"/>
      <c r="D876" s="141"/>
      <c r="E876" s="141"/>
      <c r="I876" s="246"/>
      <c r="J876" s="246"/>
      <c r="K876" s="246"/>
      <c r="L876" s="246"/>
      <c r="M876" s="246"/>
      <c r="N876" s="246"/>
      <c r="O876" s="246"/>
    </row>
    <row r="877" spans="1:15" s="17" customFormat="1">
      <c r="A877" s="160"/>
      <c r="B877" s="160"/>
      <c r="D877" s="141"/>
      <c r="E877" s="141"/>
      <c r="I877" s="246"/>
      <c r="J877" s="246"/>
      <c r="K877" s="246"/>
      <c r="L877" s="246"/>
      <c r="M877" s="246"/>
      <c r="N877" s="246"/>
      <c r="O877" s="246"/>
    </row>
    <row r="878" spans="1:15" s="17" customFormat="1">
      <c r="A878" s="160"/>
      <c r="B878" s="160"/>
      <c r="D878" s="141"/>
      <c r="E878" s="141"/>
      <c r="I878" s="246"/>
      <c r="J878" s="246"/>
      <c r="K878" s="246"/>
      <c r="L878" s="246"/>
      <c r="M878" s="246"/>
      <c r="N878" s="246"/>
      <c r="O878" s="246"/>
    </row>
    <row r="879" spans="1:15" s="17" customFormat="1">
      <c r="A879" s="160"/>
      <c r="B879" s="160"/>
      <c r="D879" s="141"/>
      <c r="E879" s="141"/>
      <c r="I879" s="246"/>
      <c r="J879" s="246"/>
      <c r="K879" s="246"/>
      <c r="L879" s="246"/>
      <c r="M879" s="246"/>
      <c r="N879" s="246"/>
      <c r="O879" s="246"/>
    </row>
    <row r="880" spans="1:15" s="17" customFormat="1">
      <c r="A880" s="160"/>
      <c r="B880" s="160"/>
      <c r="D880" s="141"/>
      <c r="E880" s="141"/>
      <c r="I880" s="246"/>
      <c r="J880" s="246"/>
      <c r="K880" s="246"/>
      <c r="L880" s="246"/>
      <c r="M880" s="246"/>
      <c r="N880" s="246"/>
      <c r="O880" s="246"/>
    </row>
    <row r="881" spans="1:15" s="17" customFormat="1">
      <c r="A881" s="160"/>
      <c r="B881" s="160"/>
      <c r="D881" s="141"/>
      <c r="E881" s="141"/>
      <c r="I881" s="246"/>
      <c r="J881" s="246"/>
      <c r="K881" s="246"/>
      <c r="L881" s="246"/>
      <c r="M881" s="246"/>
      <c r="N881" s="246"/>
      <c r="O881" s="246"/>
    </row>
    <row r="882" spans="1:15" s="17" customFormat="1">
      <c r="A882" s="160"/>
      <c r="B882" s="160"/>
      <c r="D882" s="141"/>
      <c r="E882" s="141"/>
      <c r="I882" s="246"/>
      <c r="J882" s="246"/>
      <c r="K882" s="246"/>
      <c r="L882" s="246"/>
      <c r="M882" s="246"/>
      <c r="N882" s="246"/>
      <c r="O882" s="246"/>
    </row>
    <row r="883" spans="1:15" s="17" customFormat="1">
      <c r="A883" s="160"/>
      <c r="B883" s="160"/>
      <c r="D883" s="141"/>
      <c r="E883" s="141"/>
      <c r="I883" s="246"/>
      <c r="J883" s="246"/>
      <c r="K883" s="246"/>
      <c r="L883" s="246"/>
      <c r="M883" s="246"/>
      <c r="N883" s="246"/>
      <c r="O883" s="246"/>
    </row>
    <row r="884" spans="1:15" s="17" customFormat="1">
      <c r="A884" s="160"/>
      <c r="B884" s="160"/>
      <c r="D884" s="141"/>
      <c r="E884" s="141"/>
      <c r="I884" s="246"/>
      <c r="J884" s="246"/>
      <c r="K884" s="246"/>
      <c r="L884" s="246"/>
      <c r="M884" s="246"/>
      <c r="N884" s="246"/>
      <c r="O884" s="246"/>
    </row>
    <row r="885" spans="1:15" s="17" customFormat="1">
      <c r="A885" s="160"/>
      <c r="B885" s="160"/>
      <c r="D885" s="141"/>
      <c r="E885" s="141"/>
      <c r="I885" s="246"/>
      <c r="J885" s="246"/>
      <c r="K885" s="246"/>
      <c r="L885" s="246"/>
      <c r="M885" s="246"/>
      <c r="N885" s="246"/>
      <c r="O885" s="246"/>
    </row>
    <row r="886" spans="1:15" s="17" customFormat="1">
      <c r="A886" s="160"/>
      <c r="B886" s="160"/>
      <c r="D886" s="141"/>
      <c r="E886" s="141"/>
      <c r="I886" s="246"/>
      <c r="J886" s="246"/>
      <c r="K886" s="246"/>
      <c r="L886" s="246"/>
      <c r="M886" s="246"/>
      <c r="N886" s="246"/>
      <c r="O886" s="246"/>
    </row>
    <row r="887" spans="1:15" s="17" customFormat="1">
      <c r="A887" s="160"/>
      <c r="B887" s="160"/>
      <c r="D887" s="141"/>
      <c r="E887" s="141"/>
      <c r="I887" s="246"/>
      <c r="J887" s="246"/>
      <c r="K887" s="246"/>
      <c r="L887" s="246"/>
      <c r="M887" s="246"/>
      <c r="N887" s="246"/>
      <c r="O887" s="246"/>
    </row>
    <row r="888" spans="1:15" s="17" customFormat="1">
      <c r="A888" s="160"/>
      <c r="B888" s="160"/>
      <c r="D888" s="141"/>
      <c r="E888" s="141"/>
      <c r="I888" s="246"/>
      <c r="J888" s="246"/>
      <c r="K888" s="246"/>
      <c r="L888" s="246"/>
      <c r="M888" s="246"/>
      <c r="N888" s="246"/>
      <c r="O888" s="246"/>
    </row>
    <row r="889" spans="1:15" s="17" customFormat="1">
      <c r="A889" s="160"/>
      <c r="B889" s="160"/>
      <c r="D889" s="141"/>
      <c r="E889" s="141"/>
      <c r="I889" s="246"/>
      <c r="J889" s="246"/>
      <c r="K889" s="246"/>
      <c r="L889" s="246"/>
      <c r="M889" s="246"/>
      <c r="N889" s="246"/>
      <c r="O889" s="246"/>
    </row>
    <row r="890" spans="1:15" s="17" customFormat="1">
      <c r="A890" s="160"/>
      <c r="B890" s="160"/>
      <c r="D890" s="141"/>
      <c r="E890" s="141"/>
      <c r="I890" s="246"/>
      <c r="J890" s="246"/>
      <c r="K890" s="246"/>
      <c r="L890" s="246"/>
      <c r="M890" s="246"/>
      <c r="N890" s="246"/>
      <c r="O890" s="246"/>
    </row>
    <row r="891" spans="1:15" s="17" customFormat="1">
      <c r="A891" s="160"/>
      <c r="B891" s="160"/>
      <c r="D891" s="141"/>
      <c r="E891" s="141"/>
      <c r="I891" s="246"/>
      <c r="J891" s="246"/>
      <c r="K891" s="246"/>
      <c r="L891" s="246"/>
      <c r="M891" s="246"/>
      <c r="N891" s="246"/>
      <c r="O891" s="246"/>
    </row>
    <row r="892" spans="1:15" s="17" customFormat="1">
      <c r="A892" s="160"/>
      <c r="B892" s="160"/>
      <c r="D892" s="141"/>
      <c r="E892" s="141"/>
      <c r="I892" s="246"/>
      <c r="J892" s="246"/>
      <c r="K892" s="246"/>
      <c r="L892" s="246"/>
      <c r="M892" s="246"/>
      <c r="N892" s="246"/>
      <c r="O892" s="246"/>
    </row>
    <row r="893" spans="1:15" s="17" customFormat="1">
      <c r="A893" s="160"/>
      <c r="B893" s="160"/>
      <c r="D893" s="141"/>
      <c r="E893" s="141"/>
      <c r="I893" s="246"/>
      <c r="J893" s="246"/>
      <c r="K893" s="246"/>
      <c r="L893" s="246"/>
      <c r="M893" s="246"/>
      <c r="N893" s="246"/>
      <c r="O893" s="246"/>
    </row>
    <row r="894" spans="1:15" s="17" customFormat="1">
      <c r="A894" s="160"/>
      <c r="B894" s="160"/>
      <c r="D894" s="141"/>
      <c r="E894" s="141"/>
      <c r="I894" s="246"/>
      <c r="J894" s="246"/>
      <c r="K894" s="246"/>
      <c r="L894" s="246"/>
      <c r="M894" s="246"/>
      <c r="N894" s="246"/>
      <c r="O894" s="246"/>
    </row>
    <row r="895" spans="1:15" s="17" customFormat="1">
      <c r="A895" s="160"/>
      <c r="B895" s="160"/>
      <c r="D895" s="141"/>
      <c r="E895" s="141"/>
      <c r="I895" s="246"/>
      <c r="J895" s="246"/>
      <c r="K895" s="246"/>
      <c r="L895" s="246"/>
      <c r="M895" s="246"/>
      <c r="N895" s="246"/>
      <c r="O895" s="246"/>
    </row>
    <row r="896" spans="1:15" s="17" customFormat="1">
      <c r="A896" s="160"/>
      <c r="B896" s="160"/>
      <c r="D896" s="141"/>
      <c r="E896" s="141"/>
      <c r="I896" s="246"/>
      <c r="J896" s="246"/>
      <c r="K896" s="246"/>
      <c r="L896" s="246"/>
      <c r="M896" s="246"/>
      <c r="N896" s="246"/>
      <c r="O896" s="246"/>
    </row>
    <row r="897" spans="1:15" s="17" customFormat="1">
      <c r="A897" s="160"/>
      <c r="B897" s="160"/>
      <c r="D897" s="141"/>
      <c r="E897" s="141"/>
      <c r="I897" s="246"/>
      <c r="J897" s="246"/>
      <c r="K897" s="246"/>
      <c r="L897" s="246"/>
      <c r="M897" s="246"/>
      <c r="N897" s="246"/>
      <c r="O897" s="246"/>
    </row>
    <row r="898" spans="1:15" s="17" customFormat="1">
      <c r="A898" s="160"/>
      <c r="B898" s="160"/>
      <c r="D898" s="141"/>
      <c r="E898" s="141"/>
      <c r="I898" s="246"/>
      <c r="J898" s="246"/>
      <c r="K898" s="246"/>
      <c r="L898" s="246"/>
      <c r="M898" s="246"/>
      <c r="N898" s="246"/>
      <c r="O898" s="246"/>
    </row>
    <row r="899" spans="1:15" s="17" customFormat="1">
      <c r="A899" s="160"/>
      <c r="B899" s="160"/>
      <c r="D899" s="141"/>
      <c r="E899" s="141"/>
      <c r="I899" s="246"/>
      <c r="J899" s="246"/>
      <c r="K899" s="246"/>
      <c r="L899" s="246"/>
      <c r="M899" s="246"/>
      <c r="N899" s="246"/>
      <c r="O899" s="246"/>
    </row>
    <row r="900" spans="1:15" s="17" customFormat="1">
      <c r="A900" s="160"/>
      <c r="B900" s="160"/>
      <c r="D900" s="141"/>
      <c r="E900" s="141"/>
      <c r="I900" s="246"/>
      <c r="J900" s="246"/>
      <c r="K900" s="246"/>
      <c r="L900" s="246"/>
      <c r="M900" s="246"/>
      <c r="N900" s="246"/>
      <c r="O900" s="246"/>
    </row>
    <row r="901" spans="1:15" s="17" customFormat="1">
      <c r="A901" s="160"/>
      <c r="B901" s="160"/>
      <c r="D901" s="141"/>
      <c r="E901" s="141"/>
      <c r="I901" s="246"/>
      <c r="J901" s="246"/>
      <c r="K901" s="246"/>
      <c r="L901" s="246"/>
      <c r="M901" s="246"/>
      <c r="N901" s="246"/>
      <c r="O901" s="246"/>
    </row>
    <row r="902" spans="1:15" s="17" customFormat="1">
      <c r="A902" s="160"/>
      <c r="B902" s="160"/>
      <c r="D902" s="141"/>
      <c r="E902" s="141"/>
      <c r="I902" s="246"/>
      <c r="J902" s="246"/>
      <c r="K902" s="246"/>
      <c r="L902" s="246"/>
      <c r="M902" s="246"/>
      <c r="N902" s="246"/>
      <c r="O902" s="246"/>
    </row>
    <row r="903" spans="1:15" s="17" customFormat="1">
      <c r="A903" s="160"/>
      <c r="B903" s="160"/>
      <c r="D903" s="141"/>
      <c r="E903" s="141"/>
      <c r="I903" s="246"/>
      <c r="J903" s="246"/>
      <c r="K903" s="246"/>
      <c r="L903" s="246"/>
      <c r="M903" s="246"/>
      <c r="N903" s="246"/>
      <c r="O903" s="246"/>
    </row>
    <row r="904" spans="1:15" s="17" customFormat="1">
      <c r="A904" s="160"/>
      <c r="B904" s="160"/>
      <c r="D904" s="141"/>
      <c r="E904" s="141"/>
      <c r="I904" s="246"/>
      <c r="J904" s="246"/>
      <c r="K904" s="246"/>
      <c r="L904" s="246"/>
      <c r="M904" s="246"/>
      <c r="N904" s="246"/>
      <c r="O904" s="246"/>
    </row>
    <row r="905" spans="1:15" s="17" customFormat="1">
      <c r="A905" s="160"/>
      <c r="B905" s="160"/>
      <c r="D905" s="141"/>
      <c r="E905" s="141"/>
      <c r="I905" s="246"/>
      <c r="J905" s="246"/>
      <c r="K905" s="246"/>
      <c r="L905" s="246"/>
      <c r="M905" s="246"/>
      <c r="N905" s="246"/>
      <c r="O905" s="246"/>
    </row>
    <row r="906" spans="1:15" s="17" customFormat="1">
      <c r="A906" s="160"/>
      <c r="B906" s="160"/>
      <c r="D906" s="141"/>
      <c r="E906" s="141"/>
      <c r="I906" s="246"/>
      <c r="J906" s="246"/>
      <c r="K906" s="246"/>
      <c r="L906" s="246"/>
      <c r="M906" s="246"/>
      <c r="N906" s="246"/>
      <c r="O906" s="246"/>
    </row>
    <row r="907" spans="1:15" s="17" customFormat="1">
      <c r="A907" s="160"/>
      <c r="B907" s="160"/>
      <c r="D907" s="141"/>
      <c r="E907" s="141"/>
      <c r="I907" s="246"/>
      <c r="J907" s="246"/>
      <c r="K907" s="246"/>
      <c r="L907" s="246"/>
      <c r="M907" s="246"/>
      <c r="N907" s="246"/>
      <c r="O907" s="246"/>
    </row>
    <row r="908" spans="1:15" s="17" customFormat="1">
      <c r="A908" s="160"/>
      <c r="B908" s="160"/>
      <c r="D908" s="141"/>
      <c r="E908" s="141"/>
      <c r="I908" s="246"/>
      <c r="J908" s="246"/>
      <c r="K908" s="246"/>
      <c r="L908" s="246"/>
      <c r="M908" s="246"/>
      <c r="N908" s="246"/>
      <c r="O908" s="246"/>
    </row>
    <row r="909" spans="1:15" s="17" customFormat="1">
      <c r="A909" s="160"/>
      <c r="B909" s="160"/>
      <c r="D909" s="141"/>
      <c r="E909" s="141"/>
      <c r="I909" s="246"/>
      <c r="J909" s="246"/>
      <c r="K909" s="246"/>
      <c r="L909" s="246"/>
      <c r="M909" s="246"/>
      <c r="N909" s="246"/>
      <c r="O909" s="246"/>
    </row>
    <row r="910" spans="1:15" s="17" customFormat="1">
      <c r="A910" s="160"/>
      <c r="B910" s="160"/>
      <c r="D910" s="141"/>
      <c r="E910" s="141"/>
      <c r="I910" s="246"/>
      <c r="J910" s="246"/>
      <c r="K910" s="246"/>
      <c r="L910" s="246"/>
      <c r="M910" s="246"/>
      <c r="N910" s="246"/>
      <c r="O910" s="246"/>
    </row>
    <row r="911" spans="1:15" s="17" customFormat="1">
      <c r="A911" s="160"/>
      <c r="B911" s="160"/>
      <c r="D911" s="141"/>
      <c r="E911" s="141"/>
      <c r="I911" s="246"/>
      <c r="J911" s="246"/>
      <c r="K911" s="246"/>
      <c r="L911" s="246"/>
      <c r="M911" s="246"/>
      <c r="N911" s="246"/>
      <c r="O911" s="246"/>
    </row>
    <row r="912" spans="1:15" s="17" customFormat="1">
      <c r="A912" s="160"/>
      <c r="B912" s="160"/>
      <c r="D912" s="141"/>
      <c r="E912" s="141"/>
      <c r="I912" s="246"/>
      <c r="J912" s="246"/>
      <c r="K912" s="246"/>
      <c r="L912" s="246"/>
      <c r="M912" s="246"/>
      <c r="N912" s="246"/>
      <c r="O912" s="246"/>
    </row>
    <row r="913" spans="1:15" s="17" customFormat="1">
      <c r="A913" s="160"/>
      <c r="B913" s="160"/>
      <c r="D913" s="141"/>
      <c r="E913" s="141"/>
      <c r="I913" s="246"/>
      <c r="J913" s="246"/>
      <c r="K913" s="246"/>
      <c r="L913" s="246"/>
      <c r="M913" s="246"/>
      <c r="N913" s="246"/>
      <c r="O913" s="246"/>
    </row>
    <row r="914" spans="1:15" s="17" customFormat="1">
      <c r="A914" s="160"/>
      <c r="B914" s="160"/>
      <c r="D914" s="141"/>
      <c r="E914" s="141"/>
      <c r="I914" s="246"/>
      <c r="J914" s="246"/>
      <c r="K914" s="246"/>
      <c r="L914" s="246"/>
      <c r="M914" s="246"/>
      <c r="N914" s="246"/>
      <c r="O914" s="246"/>
    </row>
    <row r="915" spans="1:15" s="17" customFormat="1">
      <c r="A915" s="160"/>
      <c r="B915" s="160"/>
      <c r="D915" s="141"/>
      <c r="E915" s="141"/>
      <c r="I915" s="246"/>
      <c r="J915" s="246"/>
      <c r="K915" s="246"/>
      <c r="L915" s="246"/>
      <c r="M915" s="246"/>
      <c r="N915" s="246"/>
      <c r="O915" s="246"/>
    </row>
    <row r="916" spans="1:15" s="17" customFormat="1">
      <c r="A916" s="160"/>
      <c r="B916" s="160"/>
      <c r="D916" s="141"/>
      <c r="E916" s="141"/>
      <c r="I916" s="246"/>
      <c r="J916" s="246"/>
      <c r="K916" s="246"/>
      <c r="L916" s="246"/>
      <c r="M916" s="246"/>
      <c r="N916" s="246"/>
      <c r="O916" s="246"/>
    </row>
    <row r="917" spans="1:15" s="17" customFormat="1">
      <c r="A917" s="160"/>
      <c r="B917" s="160"/>
      <c r="D917" s="141"/>
      <c r="E917" s="141"/>
      <c r="I917" s="246"/>
      <c r="J917" s="246"/>
      <c r="K917" s="246"/>
      <c r="L917" s="246"/>
      <c r="M917" s="246"/>
      <c r="N917" s="246"/>
      <c r="O917" s="246"/>
    </row>
    <row r="918" spans="1:15" s="17" customFormat="1">
      <c r="A918" s="160"/>
      <c r="B918" s="160"/>
      <c r="D918" s="141"/>
      <c r="E918" s="141"/>
      <c r="I918" s="246"/>
      <c r="J918" s="246"/>
      <c r="K918" s="246"/>
      <c r="L918" s="246"/>
      <c r="M918" s="246"/>
      <c r="N918" s="246"/>
      <c r="O918" s="246"/>
    </row>
    <row r="919" spans="1:15" s="17" customFormat="1">
      <c r="A919" s="160"/>
      <c r="B919" s="160"/>
      <c r="D919" s="141"/>
      <c r="E919" s="141"/>
      <c r="I919" s="246"/>
      <c r="J919" s="246"/>
      <c r="K919" s="246"/>
      <c r="L919" s="246"/>
      <c r="M919" s="246"/>
      <c r="N919" s="246"/>
      <c r="O919" s="246"/>
    </row>
    <row r="920" spans="1:15" s="17" customFormat="1">
      <c r="A920" s="160"/>
      <c r="B920" s="160"/>
      <c r="D920" s="141"/>
      <c r="E920" s="141"/>
      <c r="I920" s="246"/>
      <c r="J920" s="246"/>
      <c r="K920" s="246"/>
      <c r="L920" s="246"/>
      <c r="M920" s="246"/>
      <c r="N920" s="246"/>
      <c r="O920" s="246"/>
    </row>
    <row r="921" spans="1:15" s="17" customFormat="1">
      <c r="A921" s="160"/>
      <c r="B921" s="160"/>
      <c r="D921" s="141"/>
      <c r="E921" s="141"/>
      <c r="I921" s="246"/>
      <c r="J921" s="246"/>
      <c r="K921" s="246"/>
      <c r="L921" s="246"/>
      <c r="M921" s="246"/>
      <c r="N921" s="246"/>
      <c r="O921" s="246"/>
    </row>
    <row r="922" spans="1:15" s="17" customFormat="1">
      <c r="A922" s="160"/>
      <c r="B922" s="160"/>
      <c r="D922" s="141"/>
      <c r="E922" s="141"/>
      <c r="I922" s="246"/>
      <c r="J922" s="246"/>
      <c r="K922" s="246"/>
      <c r="L922" s="246"/>
      <c r="M922" s="246"/>
      <c r="N922" s="246"/>
      <c r="O922" s="246"/>
    </row>
    <row r="923" spans="1:15" s="17" customFormat="1">
      <c r="A923" s="160"/>
      <c r="B923" s="160"/>
      <c r="D923" s="141"/>
      <c r="E923" s="141"/>
      <c r="I923" s="246"/>
      <c r="J923" s="246"/>
      <c r="K923" s="246"/>
      <c r="L923" s="246"/>
      <c r="M923" s="246"/>
      <c r="N923" s="246"/>
      <c r="O923" s="246"/>
    </row>
    <row r="924" spans="1:15" s="17" customFormat="1">
      <c r="A924" s="160"/>
      <c r="B924" s="160"/>
      <c r="D924" s="141"/>
      <c r="E924" s="141"/>
      <c r="I924" s="246"/>
      <c r="J924" s="246"/>
      <c r="K924" s="246"/>
      <c r="L924" s="246"/>
      <c r="M924" s="246"/>
      <c r="N924" s="246"/>
      <c r="O924" s="246"/>
    </row>
    <row r="925" spans="1:15" s="17" customFormat="1">
      <c r="A925" s="160"/>
      <c r="B925" s="160"/>
      <c r="D925" s="141"/>
      <c r="E925" s="141"/>
      <c r="I925" s="246"/>
      <c r="J925" s="246"/>
      <c r="K925" s="246"/>
      <c r="L925" s="246"/>
      <c r="M925" s="246"/>
      <c r="N925" s="246"/>
      <c r="O925" s="246"/>
    </row>
    <row r="926" spans="1:15" s="17" customFormat="1">
      <c r="A926" s="160"/>
      <c r="B926" s="160"/>
      <c r="D926" s="141"/>
      <c r="E926" s="141"/>
      <c r="I926" s="246"/>
      <c r="J926" s="246"/>
      <c r="K926" s="246"/>
      <c r="L926" s="246"/>
      <c r="M926" s="246"/>
      <c r="N926" s="246"/>
      <c r="O926" s="246"/>
    </row>
    <row r="927" spans="1:15" s="17" customFormat="1">
      <c r="A927" s="160"/>
      <c r="B927" s="160"/>
      <c r="D927" s="141"/>
      <c r="E927" s="141"/>
      <c r="I927" s="246"/>
      <c r="J927" s="246"/>
      <c r="K927" s="246"/>
      <c r="L927" s="246"/>
      <c r="M927" s="246"/>
      <c r="N927" s="246"/>
      <c r="O927" s="246"/>
    </row>
    <row r="928" spans="1:15" s="17" customFormat="1">
      <c r="A928" s="160"/>
      <c r="B928" s="160"/>
      <c r="D928" s="141"/>
      <c r="E928" s="141"/>
      <c r="I928" s="246"/>
      <c r="J928" s="246"/>
      <c r="K928" s="246"/>
      <c r="L928" s="246"/>
      <c r="M928" s="246"/>
      <c r="N928" s="246"/>
      <c r="O928" s="246"/>
    </row>
    <row r="929" spans="1:15" s="17" customFormat="1">
      <c r="A929" s="160"/>
      <c r="B929" s="160"/>
      <c r="D929" s="141"/>
      <c r="E929" s="141"/>
      <c r="I929" s="246"/>
      <c r="J929" s="246"/>
      <c r="K929" s="246"/>
      <c r="L929" s="246"/>
      <c r="M929" s="246"/>
      <c r="N929" s="246"/>
      <c r="O929" s="246"/>
    </row>
    <row r="930" spans="1:15" s="17" customFormat="1">
      <c r="A930" s="160"/>
      <c r="B930" s="160"/>
      <c r="D930" s="141"/>
      <c r="E930" s="141"/>
      <c r="I930" s="246"/>
      <c r="J930" s="246"/>
      <c r="K930" s="246"/>
      <c r="L930" s="246"/>
      <c r="M930" s="246"/>
      <c r="N930" s="246"/>
      <c r="O930" s="246"/>
    </row>
    <row r="931" spans="1:15" s="17" customFormat="1">
      <c r="A931" s="160"/>
      <c r="B931" s="160"/>
      <c r="D931" s="141"/>
      <c r="E931" s="141"/>
      <c r="I931" s="246"/>
      <c r="J931" s="246"/>
      <c r="K931" s="246"/>
      <c r="L931" s="246"/>
      <c r="M931" s="246"/>
      <c r="N931" s="246"/>
      <c r="O931" s="246"/>
    </row>
    <row r="932" spans="1:15" s="17" customFormat="1">
      <c r="A932" s="160"/>
      <c r="B932" s="160"/>
      <c r="D932" s="141"/>
      <c r="E932" s="141"/>
      <c r="I932" s="246"/>
      <c r="J932" s="246"/>
      <c r="K932" s="246"/>
      <c r="L932" s="246"/>
      <c r="M932" s="246"/>
      <c r="N932" s="246"/>
      <c r="O932" s="246"/>
    </row>
    <row r="933" spans="1:15" s="17" customFormat="1">
      <c r="A933" s="160"/>
      <c r="B933" s="160"/>
      <c r="D933" s="141"/>
      <c r="E933" s="141"/>
      <c r="I933" s="246"/>
      <c r="J933" s="246"/>
      <c r="K933" s="246"/>
      <c r="L933" s="246"/>
      <c r="M933" s="246"/>
      <c r="N933" s="246"/>
      <c r="O933" s="246"/>
    </row>
    <row r="934" spans="1:15" s="17" customFormat="1">
      <c r="A934" s="160"/>
      <c r="B934" s="160"/>
      <c r="D934" s="141"/>
      <c r="E934" s="141"/>
      <c r="I934" s="246"/>
      <c r="J934" s="246"/>
      <c r="K934" s="246"/>
      <c r="L934" s="246"/>
      <c r="M934" s="246"/>
      <c r="N934" s="246"/>
      <c r="O934" s="246"/>
    </row>
    <row r="935" spans="1:15" s="17" customFormat="1">
      <c r="A935" s="160"/>
      <c r="B935" s="160"/>
      <c r="D935" s="141"/>
      <c r="E935" s="141"/>
      <c r="I935" s="246"/>
      <c r="J935" s="246"/>
      <c r="K935" s="246"/>
      <c r="L935" s="246"/>
      <c r="M935" s="246"/>
      <c r="N935" s="246"/>
      <c r="O935" s="246"/>
    </row>
    <row r="936" spans="1:15" s="17" customFormat="1">
      <c r="A936" s="160"/>
      <c r="B936" s="160"/>
      <c r="D936" s="141"/>
      <c r="E936" s="141"/>
      <c r="I936" s="246"/>
      <c r="J936" s="246"/>
      <c r="K936" s="246"/>
      <c r="L936" s="246"/>
      <c r="M936" s="246"/>
      <c r="N936" s="246"/>
      <c r="O936" s="246"/>
    </row>
    <row r="937" spans="1:15" s="17" customFormat="1">
      <c r="A937" s="160"/>
      <c r="B937" s="160"/>
      <c r="D937" s="141"/>
      <c r="E937" s="141"/>
      <c r="I937" s="246"/>
      <c r="J937" s="246"/>
      <c r="K937" s="246"/>
      <c r="L937" s="246"/>
      <c r="M937" s="246"/>
      <c r="N937" s="246"/>
      <c r="O937" s="246"/>
    </row>
    <row r="938" spans="1:15" s="17" customFormat="1">
      <c r="A938" s="160"/>
      <c r="B938" s="160"/>
      <c r="D938" s="141"/>
      <c r="E938" s="141"/>
      <c r="I938" s="246"/>
      <c r="J938" s="246"/>
      <c r="K938" s="246"/>
      <c r="L938" s="246"/>
      <c r="M938" s="246"/>
      <c r="N938" s="246"/>
      <c r="O938" s="246"/>
    </row>
    <row r="939" spans="1:15" s="17" customFormat="1">
      <c r="A939" s="160"/>
      <c r="B939" s="160"/>
      <c r="D939" s="141"/>
      <c r="E939" s="141"/>
      <c r="I939" s="246"/>
      <c r="J939" s="246"/>
      <c r="K939" s="246"/>
      <c r="L939" s="246"/>
      <c r="M939" s="246"/>
      <c r="N939" s="246"/>
      <c r="O939" s="246"/>
    </row>
    <row r="940" spans="1:15" s="17" customFormat="1">
      <c r="A940" s="160"/>
      <c r="B940" s="160"/>
      <c r="D940" s="141"/>
      <c r="E940" s="141"/>
      <c r="I940" s="246"/>
      <c r="J940" s="246"/>
      <c r="K940" s="246"/>
      <c r="L940" s="246"/>
      <c r="M940" s="246"/>
      <c r="N940" s="246"/>
      <c r="O940" s="246"/>
    </row>
    <row r="941" spans="1:15" s="17" customFormat="1">
      <c r="A941" s="160"/>
      <c r="B941" s="160"/>
      <c r="D941" s="141"/>
      <c r="E941" s="141"/>
      <c r="I941" s="246"/>
      <c r="J941" s="246"/>
      <c r="K941" s="246"/>
      <c r="L941" s="246"/>
      <c r="M941" s="246"/>
      <c r="N941" s="246"/>
      <c r="O941" s="246"/>
    </row>
    <row r="942" spans="1:15" s="17" customFormat="1">
      <c r="A942" s="160"/>
      <c r="B942" s="160"/>
      <c r="D942" s="141"/>
      <c r="E942" s="141"/>
      <c r="I942" s="246"/>
      <c r="J942" s="246"/>
      <c r="K942" s="246"/>
      <c r="L942" s="246"/>
      <c r="M942" s="246"/>
      <c r="N942" s="246"/>
      <c r="O942" s="246"/>
    </row>
    <row r="943" spans="1:15" s="17" customFormat="1">
      <c r="A943" s="160"/>
      <c r="B943" s="160"/>
      <c r="D943" s="141"/>
      <c r="E943" s="141"/>
      <c r="I943" s="246"/>
      <c r="J943" s="246"/>
      <c r="K943" s="246"/>
      <c r="L943" s="246"/>
      <c r="M943" s="246"/>
      <c r="N943" s="246"/>
      <c r="O943" s="246"/>
    </row>
    <row r="944" spans="1:15" s="17" customFormat="1">
      <c r="A944" s="160"/>
      <c r="B944" s="160"/>
      <c r="D944" s="141"/>
      <c r="E944" s="141"/>
      <c r="I944" s="246"/>
      <c r="J944" s="246"/>
      <c r="K944" s="246"/>
      <c r="L944" s="246"/>
      <c r="M944" s="246"/>
      <c r="N944" s="246"/>
      <c r="O944" s="246"/>
    </row>
    <row r="945" spans="1:15" s="17" customFormat="1">
      <c r="A945" s="160"/>
      <c r="B945" s="160"/>
      <c r="D945" s="141"/>
      <c r="E945" s="141"/>
      <c r="I945" s="246"/>
      <c r="J945" s="246"/>
      <c r="K945" s="246"/>
      <c r="L945" s="246"/>
      <c r="M945" s="246"/>
      <c r="N945" s="246"/>
      <c r="O945" s="246"/>
    </row>
    <row r="946" spans="1:15" s="17" customFormat="1">
      <c r="A946" s="160"/>
      <c r="B946" s="160"/>
      <c r="D946" s="141"/>
      <c r="E946" s="141"/>
      <c r="I946" s="246"/>
      <c r="J946" s="246"/>
      <c r="K946" s="246"/>
      <c r="L946" s="246"/>
      <c r="M946" s="246"/>
      <c r="N946" s="246"/>
      <c r="O946" s="246"/>
    </row>
    <row r="947" spans="1:15" s="17" customFormat="1">
      <c r="A947" s="160"/>
      <c r="B947" s="160"/>
      <c r="D947" s="141"/>
      <c r="E947" s="141"/>
      <c r="I947" s="246"/>
      <c r="J947" s="246"/>
      <c r="K947" s="246"/>
      <c r="L947" s="246"/>
      <c r="M947" s="246"/>
      <c r="N947" s="246"/>
      <c r="O947" s="246"/>
    </row>
    <row r="948" spans="1:15" s="17" customFormat="1">
      <c r="A948" s="160"/>
      <c r="B948" s="160"/>
      <c r="D948" s="141"/>
      <c r="E948" s="141"/>
      <c r="I948" s="246"/>
      <c r="J948" s="246"/>
      <c r="K948" s="246"/>
      <c r="L948" s="246"/>
      <c r="M948" s="246"/>
      <c r="N948" s="246"/>
      <c r="O948" s="246"/>
    </row>
    <row r="949" spans="1:15" s="17" customFormat="1">
      <c r="A949" s="160"/>
      <c r="B949" s="160"/>
      <c r="D949" s="141"/>
      <c r="E949" s="141"/>
      <c r="I949" s="246"/>
      <c r="J949" s="246"/>
      <c r="K949" s="246"/>
      <c r="L949" s="246"/>
      <c r="M949" s="246"/>
      <c r="N949" s="246"/>
      <c r="O949" s="246"/>
    </row>
    <row r="950" spans="1:15" s="17" customFormat="1">
      <c r="A950" s="160"/>
      <c r="B950" s="160"/>
      <c r="D950" s="141"/>
      <c r="E950" s="141"/>
      <c r="I950" s="246"/>
      <c r="J950" s="246"/>
      <c r="K950" s="246"/>
      <c r="L950" s="246"/>
      <c r="M950" s="246"/>
      <c r="N950" s="246"/>
      <c r="O950" s="246"/>
    </row>
    <row r="951" spans="1:15" s="17" customFormat="1">
      <c r="A951" s="160"/>
      <c r="B951" s="160"/>
      <c r="D951" s="141"/>
      <c r="E951" s="141"/>
      <c r="I951" s="246"/>
      <c r="J951" s="246"/>
      <c r="K951" s="246"/>
      <c r="L951" s="246"/>
      <c r="M951" s="246"/>
      <c r="N951" s="246"/>
      <c r="O951" s="246"/>
    </row>
    <row r="952" spans="1:15" s="17" customFormat="1">
      <c r="A952" s="160"/>
      <c r="B952" s="160"/>
      <c r="D952" s="141"/>
      <c r="E952" s="141"/>
      <c r="I952" s="246"/>
      <c r="J952" s="246"/>
      <c r="K952" s="246"/>
      <c r="L952" s="246"/>
      <c r="M952" s="246"/>
      <c r="N952" s="246"/>
      <c r="O952" s="246"/>
    </row>
    <row r="953" spans="1:15" s="17" customFormat="1">
      <c r="A953" s="160"/>
      <c r="B953" s="160"/>
      <c r="D953" s="141"/>
      <c r="E953" s="141"/>
      <c r="I953" s="246"/>
      <c r="J953" s="246"/>
      <c r="K953" s="246"/>
      <c r="L953" s="246"/>
      <c r="M953" s="246"/>
      <c r="N953" s="246"/>
      <c r="O953" s="246"/>
    </row>
    <row r="954" spans="1:15" s="17" customFormat="1">
      <c r="A954" s="160"/>
      <c r="B954" s="160"/>
      <c r="D954" s="141"/>
      <c r="E954" s="141"/>
      <c r="I954" s="246"/>
      <c r="J954" s="246"/>
      <c r="K954" s="246"/>
      <c r="L954" s="246"/>
      <c r="M954" s="246"/>
      <c r="N954" s="246"/>
      <c r="O954" s="246"/>
    </row>
    <row r="955" spans="1:15" s="17" customFormat="1">
      <c r="A955" s="160"/>
      <c r="B955" s="160"/>
      <c r="D955" s="141"/>
      <c r="E955" s="141"/>
      <c r="I955" s="246"/>
      <c r="J955" s="246"/>
      <c r="K955" s="246"/>
      <c r="L955" s="246"/>
      <c r="M955" s="246"/>
      <c r="N955" s="246"/>
      <c r="O955" s="246"/>
    </row>
    <row r="956" spans="1:15" s="17" customFormat="1">
      <c r="A956" s="160"/>
      <c r="B956" s="160"/>
      <c r="D956" s="141"/>
      <c r="E956" s="141"/>
      <c r="I956" s="246"/>
      <c r="J956" s="246"/>
      <c r="K956" s="246"/>
      <c r="L956" s="246"/>
      <c r="M956" s="246"/>
      <c r="N956" s="246"/>
      <c r="O956" s="246"/>
    </row>
    <row r="957" spans="1:15" s="17" customFormat="1">
      <c r="A957" s="160"/>
      <c r="B957" s="160"/>
      <c r="D957" s="141"/>
      <c r="E957" s="141"/>
      <c r="I957" s="246"/>
      <c r="J957" s="246"/>
      <c r="K957" s="246"/>
      <c r="L957" s="246"/>
      <c r="M957" s="246"/>
      <c r="N957" s="246"/>
      <c r="O957" s="246"/>
    </row>
    <row r="958" spans="1:15" s="17" customFormat="1">
      <c r="A958" s="160"/>
      <c r="B958" s="160"/>
      <c r="D958" s="141"/>
      <c r="E958" s="141"/>
      <c r="I958" s="246"/>
      <c r="J958" s="246"/>
      <c r="K958" s="246"/>
      <c r="L958" s="246"/>
      <c r="M958" s="246"/>
      <c r="N958" s="246"/>
      <c r="O958" s="246"/>
    </row>
    <row r="959" spans="1:15" s="17" customFormat="1">
      <c r="A959" s="160"/>
      <c r="B959" s="160"/>
      <c r="D959" s="141"/>
      <c r="E959" s="141"/>
      <c r="I959" s="246"/>
      <c r="J959" s="246"/>
      <c r="K959" s="246"/>
      <c r="L959" s="246"/>
      <c r="M959" s="246"/>
      <c r="N959" s="246"/>
      <c r="O959" s="246"/>
    </row>
    <row r="960" spans="1:15" s="17" customFormat="1">
      <c r="A960" s="160"/>
      <c r="B960" s="160"/>
      <c r="D960" s="141"/>
      <c r="E960" s="141"/>
      <c r="I960" s="246"/>
      <c r="J960" s="246"/>
      <c r="K960" s="246"/>
      <c r="L960" s="246"/>
      <c r="M960" s="246"/>
      <c r="N960" s="246"/>
      <c r="O960" s="246"/>
    </row>
    <row r="961" spans="1:15" s="17" customFormat="1">
      <c r="A961" s="160"/>
      <c r="B961" s="160"/>
      <c r="D961" s="141"/>
      <c r="E961" s="141"/>
      <c r="I961" s="246"/>
      <c r="J961" s="246"/>
      <c r="K961" s="246"/>
      <c r="L961" s="246"/>
      <c r="M961" s="246"/>
      <c r="N961" s="246"/>
      <c r="O961" s="246"/>
    </row>
    <row r="962" spans="1:15" s="17" customFormat="1">
      <c r="A962" s="160"/>
      <c r="B962" s="160"/>
      <c r="D962" s="141"/>
      <c r="E962" s="141"/>
      <c r="I962" s="246"/>
      <c r="J962" s="246"/>
      <c r="K962" s="246"/>
      <c r="L962" s="246"/>
      <c r="M962" s="246"/>
      <c r="N962" s="246"/>
      <c r="O962" s="246"/>
    </row>
    <row r="963" spans="1:15" s="17" customFormat="1">
      <c r="A963" s="160"/>
      <c r="B963" s="160"/>
      <c r="D963" s="141"/>
      <c r="E963" s="141"/>
      <c r="I963" s="246"/>
      <c r="J963" s="246"/>
      <c r="K963" s="246"/>
      <c r="L963" s="246"/>
      <c r="M963" s="246"/>
      <c r="N963" s="246"/>
      <c r="O963" s="246"/>
    </row>
    <row r="964" spans="1:15" s="17" customFormat="1">
      <c r="A964" s="160"/>
      <c r="B964" s="160"/>
      <c r="D964" s="141"/>
      <c r="E964" s="141"/>
      <c r="I964" s="246"/>
      <c r="J964" s="246"/>
      <c r="K964" s="246"/>
      <c r="L964" s="246"/>
      <c r="M964" s="246"/>
      <c r="N964" s="246"/>
      <c r="O964" s="246"/>
    </row>
    <row r="965" spans="1:15" s="17" customFormat="1">
      <c r="A965" s="160"/>
      <c r="B965" s="160"/>
      <c r="D965" s="141"/>
      <c r="E965" s="141"/>
      <c r="I965" s="246"/>
      <c r="J965" s="246"/>
      <c r="K965" s="246"/>
      <c r="L965" s="246"/>
      <c r="M965" s="246"/>
      <c r="N965" s="246"/>
      <c r="O965" s="246"/>
    </row>
    <row r="966" spans="1:15" s="17" customFormat="1">
      <c r="A966" s="160"/>
      <c r="B966" s="160"/>
      <c r="D966" s="141"/>
      <c r="E966" s="141"/>
      <c r="I966" s="246"/>
      <c r="J966" s="246"/>
      <c r="K966" s="246"/>
      <c r="L966" s="246"/>
      <c r="M966" s="246"/>
      <c r="N966" s="246"/>
      <c r="O966" s="246"/>
    </row>
    <row r="967" spans="1:15" s="17" customFormat="1">
      <c r="A967" s="160"/>
      <c r="B967" s="160"/>
      <c r="D967" s="141"/>
      <c r="E967" s="141"/>
      <c r="I967" s="246"/>
      <c r="J967" s="246"/>
      <c r="K967" s="246"/>
      <c r="L967" s="246"/>
      <c r="M967" s="246"/>
      <c r="N967" s="246"/>
      <c r="O967" s="246"/>
    </row>
    <row r="968" spans="1:15" s="17" customFormat="1">
      <c r="A968" s="160"/>
      <c r="B968" s="160"/>
      <c r="D968" s="141"/>
      <c r="E968" s="141"/>
      <c r="I968" s="246"/>
      <c r="J968" s="246"/>
      <c r="K968" s="246"/>
      <c r="L968" s="246"/>
      <c r="M968" s="246"/>
      <c r="N968" s="246"/>
      <c r="O968" s="246"/>
    </row>
    <row r="969" spans="1:15" s="17" customFormat="1">
      <c r="A969" s="160"/>
      <c r="B969" s="160"/>
      <c r="D969" s="141"/>
      <c r="E969" s="141"/>
      <c r="I969" s="246"/>
      <c r="J969" s="246"/>
      <c r="K969" s="246"/>
      <c r="L969" s="246"/>
      <c r="M969" s="246"/>
      <c r="N969" s="246"/>
      <c r="O969" s="246"/>
    </row>
    <row r="970" spans="1:15" s="17" customFormat="1">
      <c r="A970" s="160"/>
      <c r="B970" s="160"/>
      <c r="D970" s="141"/>
      <c r="E970" s="141"/>
      <c r="I970" s="246"/>
      <c r="J970" s="246"/>
      <c r="K970" s="246"/>
      <c r="L970" s="246"/>
      <c r="M970" s="246"/>
      <c r="N970" s="246"/>
      <c r="O970" s="246"/>
    </row>
    <row r="971" spans="1:15" s="17" customFormat="1">
      <c r="A971" s="160"/>
      <c r="B971" s="160"/>
      <c r="D971" s="141"/>
      <c r="E971" s="141"/>
      <c r="I971" s="246"/>
      <c r="J971" s="246"/>
      <c r="K971" s="246"/>
      <c r="L971" s="246"/>
      <c r="M971" s="246"/>
      <c r="N971" s="246"/>
      <c r="O971" s="246"/>
    </row>
    <row r="972" spans="1:15" s="17" customFormat="1">
      <c r="A972" s="160"/>
      <c r="B972" s="160"/>
      <c r="D972" s="141"/>
      <c r="E972" s="141"/>
      <c r="I972" s="246"/>
      <c r="J972" s="246"/>
      <c r="K972" s="246"/>
      <c r="L972" s="246"/>
      <c r="M972" s="246"/>
      <c r="N972" s="246"/>
      <c r="O972" s="246"/>
    </row>
    <row r="973" spans="1:15" s="17" customFormat="1">
      <c r="A973" s="160"/>
      <c r="B973" s="160"/>
      <c r="D973" s="141"/>
      <c r="E973" s="141"/>
      <c r="I973" s="246"/>
      <c r="J973" s="246"/>
      <c r="K973" s="246"/>
      <c r="L973" s="246"/>
      <c r="M973" s="246"/>
      <c r="N973" s="246"/>
      <c r="O973" s="246"/>
    </row>
    <row r="974" spans="1:15" s="17" customFormat="1">
      <c r="A974" s="160"/>
      <c r="B974" s="160"/>
      <c r="D974" s="141"/>
      <c r="E974" s="141"/>
      <c r="I974" s="246"/>
      <c r="J974" s="246"/>
      <c r="K974" s="246"/>
      <c r="L974" s="246"/>
      <c r="M974" s="246"/>
      <c r="N974" s="246"/>
      <c r="O974" s="246"/>
    </row>
    <row r="975" spans="1:15" s="17" customFormat="1">
      <c r="A975" s="160"/>
      <c r="B975" s="160"/>
      <c r="D975" s="141"/>
      <c r="E975" s="141"/>
      <c r="I975" s="246"/>
      <c r="J975" s="246"/>
      <c r="K975" s="246"/>
      <c r="L975" s="246"/>
      <c r="M975" s="246"/>
      <c r="N975" s="246"/>
      <c r="O975" s="246"/>
    </row>
    <row r="976" spans="1:15" s="17" customFormat="1">
      <c r="A976" s="160"/>
      <c r="B976" s="160"/>
      <c r="D976" s="141"/>
      <c r="E976" s="141"/>
      <c r="I976" s="246"/>
      <c r="J976" s="246"/>
      <c r="K976" s="246"/>
      <c r="L976" s="246"/>
      <c r="M976" s="246"/>
      <c r="N976" s="246"/>
      <c r="O976" s="246"/>
    </row>
    <row r="977" spans="1:15" s="17" customFormat="1">
      <c r="A977" s="160"/>
      <c r="B977" s="160"/>
      <c r="D977" s="141"/>
      <c r="E977" s="141"/>
      <c r="I977" s="246"/>
      <c r="J977" s="246"/>
      <c r="K977" s="246"/>
      <c r="L977" s="246"/>
      <c r="M977" s="246"/>
      <c r="N977" s="246"/>
      <c r="O977" s="246"/>
    </row>
    <row r="978" spans="1:15" s="17" customFormat="1">
      <c r="A978" s="160"/>
      <c r="B978" s="160"/>
      <c r="D978" s="141"/>
      <c r="E978" s="141"/>
      <c r="I978" s="246"/>
      <c r="J978" s="246"/>
      <c r="K978" s="246"/>
      <c r="L978" s="246"/>
      <c r="M978" s="246"/>
      <c r="N978" s="246"/>
      <c r="O978" s="246"/>
    </row>
    <row r="979" spans="1:15" s="17" customFormat="1">
      <c r="A979" s="160"/>
      <c r="B979" s="160"/>
      <c r="D979" s="141"/>
      <c r="E979" s="141"/>
      <c r="I979" s="246"/>
      <c r="J979" s="246"/>
      <c r="K979" s="246"/>
      <c r="L979" s="246"/>
      <c r="M979" s="246"/>
      <c r="N979" s="246"/>
      <c r="O979" s="246"/>
    </row>
    <row r="980" spans="1:15" s="17" customFormat="1">
      <c r="A980" s="160"/>
      <c r="B980" s="160"/>
      <c r="D980" s="141"/>
      <c r="E980" s="141"/>
      <c r="I980" s="246"/>
      <c r="J980" s="246"/>
      <c r="K980" s="246"/>
      <c r="L980" s="246"/>
      <c r="M980" s="246"/>
      <c r="N980" s="246"/>
      <c r="O980" s="246"/>
    </row>
    <row r="981" spans="1:15" s="17" customFormat="1">
      <c r="A981" s="160"/>
      <c r="B981" s="160"/>
      <c r="D981" s="141"/>
      <c r="E981" s="141"/>
      <c r="I981" s="246"/>
      <c r="J981" s="246"/>
      <c r="K981" s="246"/>
      <c r="L981" s="246"/>
      <c r="M981" s="246"/>
      <c r="N981" s="246"/>
      <c r="O981" s="246"/>
    </row>
    <row r="982" spans="1:15" s="17" customFormat="1">
      <c r="A982" s="160"/>
      <c r="B982" s="160"/>
      <c r="D982" s="141"/>
      <c r="E982" s="141"/>
      <c r="I982" s="246"/>
      <c r="J982" s="246"/>
      <c r="K982" s="246"/>
      <c r="L982" s="246"/>
      <c r="M982" s="246"/>
      <c r="N982" s="246"/>
      <c r="O982" s="246"/>
    </row>
    <row r="983" spans="1:15" s="17" customFormat="1">
      <c r="A983" s="160"/>
      <c r="B983" s="160"/>
      <c r="D983" s="141"/>
      <c r="E983" s="141"/>
      <c r="I983" s="246"/>
      <c r="J983" s="246"/>
      <c r="K983" s="246"/>
      <c r="L983" s="246"/>
      <c r="M983" s="246"/>
      <c r="N983" s="246"/>
      <c r="O983" s="246"/>
    </row>
    <row r="984" spans="1:15" s="17" customFormat="1">
      <c r="A984" s="160"/>
      <c r="B984" s="160"/>
      <c r="D984" s="141"/>
      <c r="E984" s="141"/>
      <c r="I984" s="246"/>
      <c r="J984" s="246"/>
      <c r="K984" s="246"/>
      <c r="L984" s="246"/>
      <c r="M984" s="246"/>
      <c r="N984" s="246"/>
      <c r="O984" s="246"/>
    </row>
    <row r="985" spans="1:15" s="17" customFormat="1">
      <c r="A985" s="160"/>
      <c r="B985" s="160"/>
      <c r="D985" s="141"/>
      <c r="E985" s="141"/>
      <c r="I985" s="246"/>
      <c r="J985" s="246"/>
      <c r="K985" s="246"/>
      <c r="L985" s="246"/>
      <c r="M985" s="246"/>
      <c r="N985" s="246"/>
      <c r="O985" s="246"/>
    </row>
    <row r="986" spans="1:15" s="17" customFormat="1">
      <c r="A986" s="160"/>
      <c r="B986" s="160"/>
      <c r="D986" s="141"/>
      <c r="E986" s="141"/>
      <c r="I986" s="246"/>
      <c r="J986" s="246"/>
      <c r="K986" s="246"/>
      <c r="L986" s="246"/>
      <c r="M986" s="246"/>
      <c r="N986" s="246"/>
      <c r="O986" s="246"/>
    </row>
    <row r="987" spans="1:15" s="17" customFormat="1">
      <c r="A987" s="160"/>
      <c r="B987" s="160"/>
      <c r="D987" s="141"/>
      <c r="E987" s="141"/>
      <c r="I987" s="246"/>
      <c r="J987" s="246"/>
      <c r="K987" s="246"/>
      <c r="L987" s="246"/>
      <c r="M987" s="246"/>
      <c r="N987" s="246"/>
      <c r="O987" s="246"/>
    </row>
    <row r="988" spans="1:15" s="17" customFormat="1">
      <c r="A988" s="160"/>
      <c r="B988" s="160"/>
      <c r="D988" s="141"/>
      <c r="E988" s="141"/>
      <c r="I988" s="246"/>
      <c r="J988" s="246"/>
      <c r="K988" s="246"/>
      <c r="L988" s="246"/>
      <c r="M988" s="246"/>
      <c r="N988" s="246"/>
      <c r="O988" s="246"/>
    </row>
    <row r="989" spans="1:15" s="17" customFormat="1">
      <c r="A989" s="160"/>
      <c r="B989" s="160"/>
      <c r="D989" s="141"/>
      <c r="E989" s="141"/>
      <c r="I989" s="246"/>
      <c r="J989" s="246"/>
      <c r="K989" s="246"/>
      <c r="L989" s="246"/>
      <c r="M989" s="246"/>
      <c r="N989" s="246"/>
      <c r="O989" s="246"/>
    </row>
    <row r="990" spans="1:15" s="17" customFormat="1">
      <c r="A990" s="160"/>
      <c r="B990" s="160"/>
      <c r="D990" s="141"/>
      <c r="E990" s="141"/>
      <c r="I990" s="246"/>
      <c r="J990" s="246"/>
      <c r="K990" s="246"/>
      <c r="L990" s="246"/>
      <c r="M990" s="246"/>
      <c r="N990" s="246"/>
      <c r="O990" s="246"/>
    </row>
    <row r="991" spans="1:15" s="17" customFormat="1">
      <c r="A991" s="160"/>
      <c r="B991" s="160"/>
      <c r="D991" s="141"/>
      <c r="E991" s="141"/>
      <c r="I991" s="246"/>
      <c r="J991" s="246"/>
      <c r="K991" s="246"/>
      <c r="L991" s="246"/>
      <c r="M991" s="246"/>
      <c r="N991" s="246"/>
      <c r="O991" s="246"/>
    </row>
    <row r="992" spans="1:15" s="17" customFormat="1">
      <c r="A992" s="160"/>
      <c r="B992" s="160"/>
      <c r="D992" s="141"/>
      <c r="E992" s="141"/>
      <c r="I992" s="246"/>
      <c r="J992" s="246"/>
      <c r="K992" s="246"/>
      <c r="L992" s="246"/>
      <c r="M992" s="246"/>
      <c r="N992" s="246"/>
      <c r="O992" s="246"/>
    </row>
    <row r="993" spans="1:15" s="17" customFormat="1">
      <c r="A993" s="160"/>
      <c r="B993" s="160"/>
      <c r="D993" s="141"/>
      <c r="E993" s="141"/>
      <c r="I993" s="246"/>
      <c r="J993" s="246"/>
      <c r="K993" s="246"/>
      <c r="L993" s="246"/>
      <c r="M993" s="246"/>
      <c r="N993" s="246"/>
      <c r="O993" s="246"/>
    </row>
    <row r="994" spans="1:15" s="17" customFormat="1">
      <c r="A994" s="160"/>
      <c r="B994" s="160"/>
      <c r="D994" s="141"/>
      <c r="E994" s="141"/>
      <c r="I994" s="246"/>
      <c r="J994" s="246"/>
      <c r="K994" s="246"/>
      <c r="L994" s="246"/>
      <c r="M994" s="246"/>
      <c r="N994" s="246"/>
      <c r="O994" s="246"/>
    </row>
    <row r="995" spans="1:15" s="17" customFormat="1">
      <c r="A995" s="160"/>
      <c r="B995" s="160"/>
      <c r="D995" s="141"/>
      <c r="E995" s="141"/>
      <c r="I995" s="246"/>
      <c r="J995" s="246"/>
      <c r="K995" s="246"/>
      <c r="L995" s="246"/>
      <c r="M995" s="246"/>
      <c r="N995" s="246"/>
      <c r="O995" s="246"/>
    </row>
    <row r="996" spans="1:15" s="17" customFormat="1">
      <c r="A996" s="160"/>
      <c r="B996" s="160"/>
      <c r="D996" s="141"/>
      <c r="E996" s="141"/>
      <c r="I996" s="246"/>
      <c r="J996" s="246"/>
      <c r="K996" s="246"/>
      <c r="L996" s="246"/>
      <c r="M996" s="246"/>
      <c r="N996" s="246"/>
      <c r="O996" s="246"/>
    </row>
    <row r="997" spans="1:15" s="17" customFormat="1">
      <c r="A997" s="160"/>
      <c r="B997" s="160"/>
      <c r="D997" s="141"/>
      <c r="E997" s="141"/>
      <c r="I997" s="246"/>
      <c r="J997" s="246"/>
      <c r="K997" s="246"/>
      <c r="L997" s="246"/>
      <c r="M997" s="246"/>
      <c r="N997" s="246"/>
      <c r="O997" s="246"/>
    </row>
    <row r="998" spans="1:15" s="17" customFormat="1">
      <c r="A998" s="160"/>
      <c r="B998" s="160"/>
      <c r="D998" s="141"/>
      <c r="E998" s="141"/>
      <c r="I998" s="246"/>
      <c r="J998" s="246"/>
      <c r="K998" s="246"/>
      <c r="L998" s="246"/>
      <c r="M998" s="246"/>
      <c r="N998" s="246"/>
      <c r="O998" s="246"/>
    </row>
    <row r="999" spans="1:15" s="17" customFormat="1">
      <c r="A999" s="160"/>
      <c r="B999" s="160"/>
      <c r="D999" s="141"/>
      <c r="E999" s="141"/>
      <c r="I999" s="246"/>
      <c r="J999" s="246"/>
      <c r="K999" s="246"/>
      <c r="L999" s="246"/>
      <c r="M999" s="246"/>
      <c r="N999" s="246"/>
      <c r="O999" s="246"/>
    </row>
    <row r="1000" spans="1:15" s="17" customFormat="1">
      <c r="A1000" s="160"/>
      <c r="B1000" s="160"/>
      <c r="D1000" s="141"/>
      <c r="E1000" s="141"/>
      <c r="I1000" s="246"/>
      <c r="J1000" s="246"/>
      <c r="K1000" s="246"/>
      <c r="L1000" s="246"/>
      <c r="M1000" s="246"/>
      <c r="N1000" s="246"/>
      <c r="O1000" s="246"/>
    </row>
    <row r="1001" spans="1:15" s="17" customFormat="1">
      <c r="A1001" s="160"/>
      <c r="B1001" s="160"/>
      <c r="D1001" s="141"/>
      <c r="E1001" s="141"/>
      <c r="I1001" s="246"/>
      <c r="J1001" s="246"/>
      <c r="K1001" s="246"/>
      <c r="L1001" s="246"/>
      <c r="M1001" s="246"/>
      <c r="N1001" s="246"/>
      <c r="O1001" s="246"/>
    </row>
    <row r="1002" spans="1:15" s="17" customFormat="1">
      <c r="A1002" s="160"/>
      <c r="B1002" s="160"/>
      <c r="D1002" s="141"/>
      <c r="E1002" s="141"/>
      <c r="I1002" s="246"/>
      <c r="J1002" s="246"/>
      <c r="K1002" s="246"/>
      <c r="L1002" s="246"/>
      <c r="M1002" s="246"/>
      <c r="N1002" s="246"/>
      <c r="O1002" s="246"/>
    </row>
    <row r="1003" spans="1:15" s="17" customFormat="1">
      <c r="A1003" s="160"/>
      <c r="B1003" s="160"/>
      <c r="D1003" s="141"/>
      <c r="E1003" s="141"/>
      <c r="I1003" s="246"/>
      <c r="J1003" s="246"/>
      <c r="K1003" s="246"/>
      <c r="L1003" s="246"/>
      <c r="M1003" s="246"/>
      <c r="N1003" s="246"/>
      <c r="O1003" s="246"/>
    </row>
    <row r="1004" spans="1:15" s="17" customFormat="1">
      <c r="A1004" s="160"/>
      <c r="B1004" s="160"/>
      <c r="D1004" s="141"/>
      <c r="E1004" s="141"/>
      <c r="I1004" s="246"/>
      <c r="J1004" s="246"/>
      <c r="K1004" s="246"/>
      <c r="L1004" s="246"/>
      <c r="M1004" s="246"/>
      <c r="N1004" s="246"/>
      <c r="O1004" s="246"/>
    </row>
    <row r="1005" spans="1:15" s="17" customFormat="1">
      <c r="A1005" s="160"/>
      <c r="B1005" s="160"/>
      <c r="D1005" s="141"/>
      <c r="E1005" s="141"/>
      <c r="I1005" s="246"/>
      <c r="J1005" s="246"/>
      <c r="K1005" s="246"/>
      <c r="L1005" s="246"/>
      <c r="M1005" s="246"/>
      <c r="N1005" s="246"/>
      <c r="O1005" s="246"/>
    </row>
    <row r="1006" spans="1:15" s="17" customFormat="1">
      <c r="A1006" s="160"/>
      <c r="B1006" s="160"/>
      <c r="D1006" s="141"/>
      <c r="E1006" s="141"/>
      <c r="I1006" s="246"/>
      <c r="J1006" s="246"/>
      <c r="K1006" s="246"/>
      <c r="L1006" s="246"/>
      <c r="M1006" s="246"/>
      <c r="N1006" s="246"/>
      <c r="O1006" s="246"/>
    </row>
    <row r="1007" spans="1:15" s="17" customFormat="1">
      <c r="A1007" s="160"/>
      <c r="B1007" s="160"/>
      <c r="D1007" s="141"/>
      <c r="E1007" s="141"/>
      <c r="I1007" s="246"/>
      <c r="J1007" s="246"/>
      <c r="K1007" s="246"/>
      <c r="L1007" s="246"/>
      <c r="M1007" s="246"/>
      <c r="N1007" s="246"/>
      <c r="O1007" s="246"/>
    </row>
    <row r="1008" spans="1:15" s="17" customFormat="1">
      <c r="A1008" s="160"/>
      <c r="B1008" s="160"/>
      <c r="D1008" s="141"/>
      <c r="E1008" s="141"/>
      <c r="I1008" s="246"/>
      <c r="J1008" s="246"/>
      <c r="K1008" s="246"/>
      <c r="L1008" s="246"/>
      <c r="M1008" s="246"/>
      <c r="N1008" s="246"/>
      <c r="O1008" s="246"/>
    </row>
    <row r="1009" spans="1:15" s="17" customFormat="1">
      <c r="A1009" s="160"/>
      <c r="B1009" s="160"/>
      <c r="D1009" s="141"/>
      <c r="E1009" s="141"/>
      <c r="I1009" s="246"/>
      <c r="J1009" s="246"/>
      <c r="K1009" s="246"/>
      <c r="L1009" s="246"/>
      <c r="M1009" s="246"/>
      <c r="N1009" s="246"/>
      <c r="O1009" s="246"/>
    </row>
    <row r="1010" spans="1:15" s="17" customFormat="1">
      <c r="A1010" s="160"/>
      <c r="B1010" s="160"/>
      <c r="D1010" s="141"/>
      <c r="E1010" s="141"/>
      <c r="I1010" s="246"/>
      <c r="J1010" s="246"/>
      <c r="K1010" s="246"/>
      <c r="L1010" s="246"/>
      <c r="M1010" s="246"/>
      <c r="N1010" s="246"/>
      <c r="O1010" s="246"/>
    </row>
    <row r="1011" spans="1:15" s="17" customFormat="1">
      <c r="A1011" s="160"/>
      <c r="B1011" s="160"/>
      <c r="D1011" s="141"/>
      <c r="E1011" s="141"/>
      <c r="I1011" s="246"/>
      <c r="J1011" s="246"/>
      <c r="K1011" s="246"/>
      <c r="L1011" s="246"/>
      <c r="M1011" s="246"/>
      <c r="N1011" s="246"/>
      <c r="O1011" s="246"/>
    </row>
    <row r="1012" spans="1:15" s="17" customFormat="1">
      <c r="A1012" s="160"/>
      <c r="B1012" s="160"/>
      <c r="D1012" s="141"/>
      <c r="E1012" s="141"/>
      <c r="I1012" s="246"/>
      <c r="J1012" s="246"/>
      <c r="K1012" s="246"/>
      <c r="L1012" s="246"/>
      <c r="M1012" s="246"/>
      <c r="N1012" s="246"/>
      <c r="O1012" s="246"/>
    </row>
    <row r="1013" spans="1:15" s="17" customFormat="1">
      <c r="A1013" s="160"/>
      <c r="B1013" s="160"/>
      <c r="D1013" s="141"/>
      <c r="E1013" s="141"/>
      <c r="I1013" s="246"/>
      <c r="J1013" s="246"/>
      <c r="K1013" s="246"/>
      <c r="L1013" s="246"/>
      <c r="M1013" s="246"/>
      <c r="N1013" s="246"/>
      <c r="O1013" s="246"/>
    </row>
    <row r="1014" spans="1:15" s="17" customFormat="1">
      <c r="A1014" s="160"/>
      <c r="B1014" s="160"/>
      <c r="D1014" s="141"/>
      <c r="E1014" s="141"/>
      <c r="I1014" s="246"/>
      <c r="J1014" s="246"/>
      <c r="K1014" s="246"/>
      <c r="L1014" s="246"/>
      <c r="M1014" s="246"/>
      <c r="N1014" s="246"/>
      <c r="O1014" s="246"/>
    </row>
    <row r="1015" spans="1:15" s="17" customFormat="1">
      <c r="A1015" s="160"/>
      <c r="B1015" s="160"/>
      <c r="D1015" s="141"/>
      <c r="E1015" s="141"/>
      <c r="I1015" s="246"/>
      <c r="J1015" s="246"/>
      <c r="K1015" s="246"/>
      <c r="L1015" s="246"/>
      <c r="M1015" s="246"/>
      <c r="N1015" s="246"/>
      <c r="O1015" s="246"/>
    </row>
    <row r="1016" spans="1:15" s="17" customFormat="1">
      <c r="A1016" s="160"/>
      <c r="B1016" s="160"/>
      <c r="D1016" s="141"/>
      <c r="E1016" s="141"/>
      <c r="I1016" s="246"/>
      <c r="J1016" s="246"/>
      <c r="K1016" s="246"/>
      <c r="L1016" s="246"/>
      <c r="M1016" s="246"/>
      <c r="N1016" s="246"/>
      <c r="O1016" s="246"/>
    </row>
    <row r="1017" spans="1:15" s="17" customFormat="1">
      <c r="A1017" s="160"/>
      <c r="B1017" s="160"/>
      <c r="D1017" s="141"/>
      <c r="E1017" s="141"/>
      <c r="I1017" s="246"/>
      <c r="J1017" s="246"/>
      <c r="K1017" s="246"/>
      <c r="L1017" s="246"/>
      <c r="M1017" s="246"/>
      <c r="N1017" s="246"/>
      <c r="O1017" s="246"/>
    </row>
    <row r="1018" spans="1:15" s="17" customFormat="1">
      <c r="A1018" s="160"/>
      <c r="B1018" s="160"/>
      <c r="D1018" s="141"/>
      <c r="E1018" s="141"/>
      <c r="I1018" s="246"/>
      <c r="J1018" s="246"/>
      <c r="K1018" s="246"/>
      <c r="L1018" s="246"/>
      <c r="M1018" s="246"/>
      <c r="N1018" s="246"/>
      <c r="O1018" s="246"/>
    </row>
    <row r="1019" spans="1:15" s="17" customFormat="1">
      <c r="A1019" s="160"/>
      <c r="B1019" s="160"/>
      <c r="D1019" s="141"/>
      <c r="E1019" s="141"/>
      <c r="I1019" s="246"/>
      <c r="J1019" s="246"/>
      <c r="K1019" s="246"/>
      <c r="L1019" s="246"/>
      <c r="M1019" s="246"/>
      <c r="N1019" s="246"/>
      <c r="O1019" s="246"/>
    </row>
    <row r="1020" spans="1:15" s="17" customFormat="1">
      <c r="A1020" s="160"/>
      <c r="B1020" s="160"/>
      <c r="D1020" s="141"/>
      <c r="E1020" s="141"/>
      <c r="I1020" s="246"/>
      <c r="J1020" s="246"/>
      <c r="K1020" s="246"/>
      <c r="L1020" s="246"/>
      <c r="M1020" s="246"/>
      <c r="N1020" s="246"/>
      <c r="O1020" s="246"/>
    </row>
    <row r="1021" spans="1:15" s="17" customFormat="1">
      <c r="A1021" s="160"/>
      <c r="B1021" s="160"/>
      <c r="D1021" s="141"/>
      <c r="E1021" s="141"/>
      <c r="I1021" s="246"/>
      <c r="J1021" s="246"/>
      <c r="K1021" s="246"/>
      <c r="L1021" s="246"/>
      <c r="M1021" s="246"/>
      <c r="N1021" s="246"/>
      <c r="O1021" s="246"/>
    </row>
    <row r="1022" spans="1:15" s="17" customFormat="1">
      <c r="A1022" s="160"/>
      <c r="B1022" s="160"/>
      <c r="D1022" s="141"/>
      <c r="E1022" s="141"/>
      <c r="I1022" s="246"/>
      <c r="J1022" s="246"/>
      <c r="K1022" s="246"/>
      <c r="L1022" s="246"/>
      <c r="M1022" s="246"/>
      <c r="N1022" s="246"/>
      <c r="O1022" s="246"/>
    </row>
    <row r="1023" spans="1:15" s="17" customFormat="1">
      <c r="A1023" s="160"/>
      <c r="B1023" s="160"/>
      <c r="D1023" s="141"/>
      <c r="E1023" s="141"/>
      <c r="I1023" s="246"/>
      <c r="J1023" s="246"/>
      <c r="K1023" s="246"/>
      <c r="L1023" s="246"/>
      <c r="M1023" s="246"/>
      <c r="N1023" s="246"/>
      <c r="O1023" s="246"/>
    </row>
    <row r="1024" spans="1:15" s="17" customFormat="1">
      <c r="A1024" s="160"/>
      <c r="B1024" s="160"/>
      <c r="D1024" s="141"/>
      <c r="E1024" s="141"/>
      <c r="I1024" s="246"/>
      <c r="J1024" s="246"/>
      <c r="K1024" s="246"/>
      <c r="L1024" s="246"/>
      <c r="M1024" s="246"/>
      <c r="N1024" s="246"/>
      <c r="O1024" s="246"/>
    </row>
    <row r="1025" spans="1:15" s="17" customFormat="1">
      <c r="A1025" s="160"/>
      <c r="B1025" s="160"/>
      <c r="D1025" s="141"/>
      <c r="E1025" s="141"/>
      <c r="I1025" s="246"/>
      <c r="J1025" s="246"/>
      <c r="K1025" s="246"/>
      <c r="L1025" s="246"/>
      <c r="M1025" s="246"/>
      <c r="N1025" s="246"/>
      <c r="O1025" s="246"/>
    </row>
    <row r="1026" spans="1:15" s="17" customFormat="1">
      <c r="A1026" s="160"/>
      <c r="B1026" s="160"/>
      <c r="D1026" s="141"/>
      <c r="E1026" s="141"/>
      <c r="I1026" s="246"/>
      <c r="J1026" s="246"/>
      <c r="K1026" s="246"/>
      <c r="L1026" s="246"/>
      <c r="M1026" s="246"/>
      <c r="N1026" s="246"/>
      <c r="O1026" s="246"/>
    </row>
    <row r="1027" spans="1:15" s="17" customFormat="1">
      <c r="A1027" s="160"/>
      <c r="B1027" s="160"/>
      <c r="D1027" s="141"/>
      <c r="E1027" s="141"/>
      <c r="I1027" s="246"/>
      <c r="J1027" s="246"/>
      <c r="K1027" s="246"/>
      <c r="L1027" s="246"/>
      <c r="M1027" s="246"/>
      <c r="N1027" s="246"/>
      <c r="O1027" s="246"/>
    </row>
    <row r="1028" spans="1:15" s="17" customFormat="1">
      <c r="A1028" s="160"/>
      <c r="B1028" s="160"/>
      <c r="D1028" s="141"/>
      <c r="E1028" s="141"/>
      <c r="I1028" s="246"/>
      <c r="J1028" s="246"/>
      <c r="K1028" s="246"/>
      <c r="L1028" s="246"/>
      <c r="M1028" s="246"/>
      <c r="N1028" s="246"/>
      <c r="O1028" s="246"/>
    </row>
    <row r="1029" spans="1:15" s="17" customFormat="1">
      <c r="A1029" s="160"/>
      <c r="B1029" s="160"/>
      <c r="D1029" s="141"/>
      <c r="E1029" s="141"/>
      <c r="I1029" s="246"/>
      <c r="J1029" s="246"/>
      <c r="K1029" s="246"/>
      <c r="L1029" s="246"/>
      <c r="M1029" s="246"/>
      <c r="N1029" s="246"/>
      <c r="O1029" s="246"/>
    </row>
    <row r="1030" spans="1:15" s="17" customFormat="1">
      <c r="A1030" s="160"/>
      <c r="B1030" s="160"/>
      <c r="D1030" s="141"/>
      <c r="E1030" s="141"/>
      <c r="I1030" s="246"/>
      <c r="J1030" s="246"/>
      <c r="K1030" s="246"/>
      <c r="L1030" s="246"/>
      <c r="M1030" s="246"/>
      <c r="N1030" s="246"/>
      <c r="O1030" s="246"/>
    </row>
    <row r="1031" spans="1:15" s="17" customFormat="1">
      <c r="A1031" s="160"/>
      <c r="B1031" s="160"/>
      <c r="D1031" s="141"/>
      <c r="E1031" s="141"/>
      <c r="I1031" s="246"/>
      <c r="J1031" s="246"/>
      <c r="K1031" s="246"/>
      <c r="L1031" s="246"/>
      <c r="M1031" s="246"/>
      <c r="N1031" s="246"/>
      <c r="O1031" s="246"/>
    </row>
    <row r="1032" spans="1:15" s="17" customFormat="1">
      <c r="A1032" s="160"/>
      <c r="B1032" s="160"/>
      <c r="D1032" s="141"/>
      <c r="E1032" s="141"/>
      <c r="I1032" s="246"/>
      <c r="J1032" s="246"/>
      <c r="K1032" s="246"/>
      <c r="L1032" s="246"/>
      <c r="M1032" s="246"/>
      <c r="N1032" s="246"/>
      <c r="O1032" s="246"/>
    </row>
    <row r="1033" spans="1:15" s="17" customFormat="1">
      <c r="A1033" s="160"/>
      <c r="B1033" s="160"/>
      <c r="D1033" s="141"/>
      <c r="E1033" s="141"/>
      <c r="I1033" s="246"/>
      <c r="J1033" s="246"/>
      <c r="K1033" s="246"/>
      <c r="L1033" s="246"/>
      <c r="M1033" s="246"/>
      <c r="N1033" s="246"/>
      <c r="O1033" s="246"/>
    </row>
    <row r="1034" spans="1:15" s="17" customFormat="1">
      <c r="A1034" s="160"/>
      <c r="B1034" s="160"/>
      <c r="D1034" s="141"/>
      <c r="E1034" s="141"/>
      <c r="I1034" s="246"/>
      <c r="J1034" s="246"/>
      <c r="K1034" s="246"/>
      <c r="L1034" s="246"/>
      <c r="M1034" s="246"/>
      <c r="N1034" s="246"/>
      <c r="O1034" s="246"/>
    </row>
    <row r="1035" spans="1:15" s="17" customFormat="1">
      <c r="A1035" s="160"/>
      <c r="B1035" s="160"/>
      <c r="D1035" s="141"/>
      <c r="E1035" s="141"/>
      <c r="I1035" s="246"/>
      <c r="J1035" s="246"/>
      <c r="K1035" s="246"/>
      <c r="L1035" s="246"/>
      <c r="M1035" s="246"/>
      <c r="N1035" s="246"/>
      <c r="O1035" s="246"/>
    </row>
    <row r="1036" spans="1:15" s="17" customFormat="1">
      <c r="A1036" s="160"/>
      <c r="B1036" s="160"/>
      <c r="D1036" s="141"/>
      <c r="E1036" s="141"/>
      <c r="I1036" s="246"/>
      <c r="J1036" s="246"/>
      <c r="K1036" s="246"/>
      <c r="L1036" s="246"/>
      <c r="M1036" s="246"/>
      <c r="N1036" s="246"/>
      <c r="O1036" s="246"/>
    </row>
    <row r="1037" spans="1:15" s="17" customFormat="1">
      <c r="A1037" s="160"/>
      <c r="B1037" s="160"/>
      <c r="D1037" s="141"/>
      <c r="E1037" s="141"/>
      <c r="I1037" s="246"/>
      <c r="J1037" s="246"/>
      <c r="K1037" s="246"/>
      <c r="L1037" s="246"/>
      <c r="M1037" s="246"/>
      <c r="N1037" s="246"/>
      <c r="O1037" s="246"/>
    </row>
    <row r="1038" spans="1:15" s="17" customFormat="1">
      <c r="A1038" s="160"/>
      <c r="B1038" s="160"/>
      <c r="D1038" s="141"/>
      <c r="E1038" s="141"/>
      <c r="I1038" s="246"/>
      <c r="J1038" s="246"/>
      <c r="K1038" s="246"/>
      <c r="L1038" s="246"/>
      <c r="M1038" s="246"/>
      <c r="N1038" s="246"/>
      <c r="O1038" s="246"/>
    </row>
    <row r="1039" spans="1:15" s="17" customFormat="1">
      <c r="A1039" s="160"/>
      <c r="B1039" s="160"/>
      <c r="D1039" s="141"/>
      <c r="E1039" s="141"/>
      <c r="I1039" s="246"/>
      <c r="J1039" s="246"/>
      <c r="K1039" s="246"/>
      <c r="L1039" s="246"/>
      <c r="M1039" s="246"/>
      <c r="N1039" s="246"/>
      <c r="O1039" s="246"/>
    </row>
    <row r="1040" spans="1:15" s="17" customFormat="1">
      <c r="A1040" s="160"/>
      <c r="B1040" s="160"/>
      <c r="D1040" s="141"/>
      <c r="E1040" s="141"/>
      <c r="I1040" s="246"/>
      <c r="J1040" s="246"/>
      <c r="K1040" s="246"/>
      <c r="L1040" s="246"/>
      <c r="M1040" s="246"/>
      <c r="N1040" s="246"/>
      <c r="O1040" s="246"/>
    </row>
    <row r="1041" spans="1:15" s="17" customFormat="1">
      <c r="A1041" s="160"/>
      <c r="B1041" s="160"/>
      <c r="D1041" s="141"/>
      <c r="E1041" s="141"/>
      <c r="I1041" s="246"/>
      <c r="J1041" s="246"/>
      <c r="K1041" s="246"/>
      <c r="L1041" s="246"/>
      <c r="M1041" s="246"/>
      <c r="N1041" s="246"/>
      <c r="O1041" s="246"/>
    </row>
    <row r="1042" spans="1:15" s="17" customFormat="1">
      <c r="A1042" s="160"/>
      <c r="B1042" s="160"/>
      <c r="D1042" s="141"/>
      <c r="E1042" s="141"/>
      <c r="I1042" s="246"/>
      <c r="J1042" s="246"/>
      <c r="K1042" s="246"/>
      <c r="L1042" s="246"/>
      <c r="M1042" s="246"/>
      <c r="N1042" s="246"/>
      <c r="O1042" s="246"/>
    </row>
    <row r="1043" spans="1:15" s="17" customFormat="1">
      <c r="A1043" s="160"/>
      <c r="B1043" s="160"/>
      <c r="D1043" s="141"/>
      <c r="E1043" s="141"/>
      <c r="I1043" s="246"/>
      <c r="J1043" s="246"/>
      <c r="K1043" s="246"/>
      <c r="L1043" s="246"/>
      <c r="M1043" s="246"/>
      <c r="N1043" s="246"/>
      <c r="O1043" s="246"/>
    </row>
    <row r="1044" spans="1:15" s="17" customFormat="1">
      <c r="A1044" s="160"/>
      <c r="B1044" s="160"/>
      <c r="D1044" s="141"/>
      <c r="E1044" s="141"/>
      <c r="I1044" s="246"/>
      <c r="J1044" s="246"/>
      <c r="K1044" s="246"/>
      <c r="L1044" s="246"/>
      <c r="M1044" s="246"/>
      <c r="N1044" s="246"/>
      <c r="O1044" s="246"/>
    </row>
    <row r="1045" spans="1:15" s="17" customFormat="1">
      <c r="A1045" s="160"/>
      <c r="B1045" s="160"/>
      <c r="D1045" s="141"/>
      <c r="E1045" s="141"/>
      <c r="I1045" s="246"/>
      <c r="J1045" s="246"/>
      <c r="K1045" s="246"/>
      <c r="L1045" s="246"/>
      <c r="M1045" s="246"/>
      <c r="N1045" s="246"/>
      <c r="O1045" s="246"/>
    </row>
    <row r="1046" spans="1:15" s="17" customFormat="1">
      <c r="A1046" s="160"/>
      <c r="B1046" s="160"/>
      <c r="D1046" s="141"/>
      <c r="E1046" s="141"/>
      <c r="I1046" s="246"/>
      <c r="J1046" s="246"/>
      <c r="K1046" s="246"/>
      <c r="L1046" s="246"/>
      <c r="M1046" s="246"/>
      <c r="N1046" s="246"/>
      <c r="O1046" s="246"/>
    </row>
    <row r="1047" spans="1:15" s="17" customFormat="1">
      <c r="A1047" s="160"/>
      <c r="B1047" s="160"/>
      <c r="D1047" s="141"/>
      <c r="E1047" s="141"/>
      <c r="I1047" s="246"/>
      <c r="J1047" s="246"/>
      <c r="K1047" s="246"/>
      <c r="L1047" s="246"/>
      <c r="M1047" s="246"/>
      <c r="N1047" s="246"/>
      <c r="O1047" s="246"/>
    </row>
    <row r="1048" spans="1:15" s="17" customFormat="1">
      <c r="A1048" s="160"/>
      <c r="B1048" s="160"/>
      <c r="D1048" s="141"/>
      <c r="E1048" s="141"/>
      <c r="I1048" s="246"/>
      <c r="J1048" s="246"/>
      <c r="K1048" s="246"/>
      <c r="L1048" s="246"/>
      <c r="M1048" s="246"/>
      <c r="N1048" s="246"/>
      <c r="O1048" s="246"/>
    </row>
    <row r="1049" spans="1:15" s="17" customFormat="1">
      <c r="A1049" s="160"/>
      <c r="B1049" s="160"/>
      <c r="D1049" s="141"/>
      <c r="E1049" s="141"/>
      <c r="I1049" s="246"/>
      <c r="J1049" s="246"/>
      <c r="K1049" s="246"/>
      <c r="L1049" s="246"/>
      <c r="M1049" s="246"/>
      <c r="N1049" s="246"/>
      <c r="O1049" s="246"/>
    </row>
    <row r="1050" spans="1:15" s="17" customFormat="1">
      <c r="A1050" s="160"/>
      <c r="B1050" s="160"/>
      <c r="D1050" s="141"/>
      <c r="E1050" s="141"/>
      <c r="I1050" s="246"/>
      <c r="J1050" s="246"/>
      <c r="K1050" s="246"/>
      <c r="L1050" s="246"/>
      <c r="M1050" s="246"/>
      <c r="N1050" s="246"/>
      <c r="O1050" s="246"/>
    </row>
    <row r="1051" spans="1:15" s="17" customFormat="1">
      <c r="A1051" s="160"/>
      <c r="B1051" s="160"/>
      <c r="D1051" s="141"/>
      <c r="E1051" s="141"/>
      <c r="I1051" s="246"/>
      <c r="J1051" s="246"/>
      <c r="K1051" s="246"/>
      <c r="L1051" s="246"/>
      <c r="M1051" s="246"/>
      <c r="N1051" s="246"/>
      <c r="O1051" s="246"/>
    </row>
    <row r="1052" spans="1:15" s="17" customFormat="1">
      <c r="A1052" s="160"/>
      <c r="B1052" s="160"/>
      <c r="D1052" s="141"/>
      <c r="E1052" s="141"/>
      <c r="I1052" s="246"/>
      <c r="J1052" s="246"/>
      <c r="K1052" s="246"/>
      <c r="L1052" s="246"/>
      <c r="M1052" s="246"/>
      <c r="N1052" s="246"/>
      <c r="O1052" s="246"/>
    </row>
    <row r="1053" spans="1:15" s="17" customFormat="1">
      <c r="A1053" s="160"/>
      <c r="B1053" s="160"/>
      <c r="D1053" s="141"/>
      <c r="E1053" s="141"/>
      <c r="I1053" s="246"/>
      <c r="J1053" s="246"/>
      <c r="K1053" s="246"/>
      <c r="L1053" s="246"/>
      <c r="M1053" s="246"/>
      <c r="N1053" s="246"/>
      <c r="O1053" s="246"/>
    </row>
    <row r="1054" spans="1:15" s="17" customFormat="1">
      <c r="A1054" s="160"/>
      <c r="B1054" s="160"/>
      <c r="D1054" s="141"/>
      <c r="E1054" s="141"/>
      <c r="I1054" s="246"/>
      <c r="J1054" s="246"/>
      <c r="K1054" s="246"/>
      <c r="L1054" s="246"/>
      <c r="M1054" s="246"/>
      <c r="N1054" s="246"/>
      <c r="O1054" s="246"/>
    </row>
    <row r="1055" spans="1:15" s="17" customFormat="1">
      <c r="A1055" s="160"/>
      <c r="B1055" s="160"/>
      <c r="D1055" s="141"/>
      <c r="E1055" s="141"/>
      <c r="I1055" s="246"/>
      <c r="J1055" s="246"/>
      <c r="K1055" s="246"/>
      <c r="L1055" s="246"/>
      <c r="M1055" s="246"/>
      <c r="N1055" s="246"/>
      <c r="O1055" s="246"/>
    </row>
    <row r="1056" spans="1:15" s="17" customFormat="1">
      <c r="A1056" s="160"/>
      <c r="B1056" s="160"/>
      <c r="D1056" s="141"/>
      <c r="E1056" s="141"/>
      <c r="I1056" s="246"/>
      <c r="J1056" s="246"/>
      <c r="K1056" s="246"/>
      <c r="L1056" s="246"/>
      <c r="M1056" s="246"/>
      <c r="N1056" s="246"/>
      <c r="O1056" s="246"/>
    </row>
    <row r="1057" spans="1:15" s="17" customFormat="1">
      <c r="A1057" s="160"/>
      <c r="B1057" s="160"/>
      <c r="D1057" s="141"/>
      <c r="E1057" s="141"/>
      <c r="I1057" s="246"/>
      <c r="J1057" s="246"/>
      <c r="K1057" s="246"/>
      <c r="L1057" s="246"/>
      <c r="M1057" s="246"/>
      <c r="N1057" s="246"/>
      <c r="O1057" s="246"/>
    </row>
    <row r="1058" spans="1:15" s="17" customFormat="1">
      <c r="A1058" s="160"/>
      <c r="B1058" s="160"/>
      <c r="D1058" s="141"/>
      <c r="E1058" s="141"/>
      <c r="I1058" s="246"/>
      <c r="J1058" s="246"/>
      <c r="K1058" s="246"/>
      <c r="L1058" s="246"/>
      <c r="M1058" s="246"/>
      <c r="N1058" s="246"/>
      <c r="O1058" s="246"/>
    </row>
    <row r="1059" spans="1:15" s="17" customFormat="1">
      <c r="A1059" s="160"/>
      <c r="B1059" s="160"/>
      <c r="D1059" s="141"/>
      <c r="E1059" s="141"/>
      <c r="I1059" s="246"/>
      <c r="J1059" s="246"/>
      <c r="K1059" s="246"/>
      <c r="L1059" s="246"/>
      <c r="M1059" s="246"/>
      <c r="N1059" s="246"/>
      <c r="O1059" s="246"/>
    </row>
    <row r="1060" spans="1:15" s="17" customFormat="1">
      <c r="A1060" s="160"/>
      <c r="B1060" s="160"/>
      <c r="D1060" s="141"/>
      <c r="E1060" s="141"/>
      <c r="I1060" s="246"/>
      <c r="J1060" s="246"/>
      <c r="K1060" s="246"/>
      <c r="L1060" s="246"/>
      <c r="M1060" s="246"/>
      <c r="N1060" s="246"/>
      <c r="O1060" s="246"/>
    </row>
    <row r="1061" spans="1:15" s="17" customFormat="1">
      <c r="A1061" s="160"/>
      <c r="B1061" s="160"/>
      <c r="D1061" s="141"/>
      <c r="E1061" s="141"/>
      <c r="I1061" s="246"/>
      <c r="J1061" s="246"/>
      <c r="K1061" s="246"/>
      <c r="L1061" s="246"/>
      <c r="M1061" s="246"/>
      <c r="N1061" s="246"/>
      <c r="O1061" s="246"/>
    </row>
    <row r="1062" spans="1:15" s="17" customFormat="1">
      <c r="A1062" s="160"/>
      <c r="B1062" s="160"/>
      <c r="D1062" s="141"/>
      <c r="E1062" s="141"/>
      <c r="I1062" s="246"/>
      <c r="J1062" s="246"/>
      <c r="K1062" s="246"/>
      <c r="L1062" s="246"/>
      <c r="M1062" s="246"/>
      <c r="N1062" s="246"/>
      <c r="O1062" s="246"/>
    </row>
    <row r="1063" spans="1:15" s="17" customFormat="1">
      <c r="A1063" s="160"/>
      <c r="B1063" s="160"/>
      <c r="D1063" s="141"/>
      <c r="E1063" s="141"/>
      <c r="I1063" s="246"/>
      <c r="J1063" s="246"/>
      <c r="K1063" s="246"/>
      <c r="L1063" s="246"/>
      <c r="M1063" s="246"/>
      <c r="N1063" s="246"/>
      <c r="O1063" s="246"/>
    </row>
    <row r="1064" spans="1:15" s="17" customFormat="1">
      <c r="A1064" s="160"/>
      <c r="B1064" s="160"/>
      <c r="D1064" s="141"/>
      <c r="E1064" s="141"/>
      <c r="I1064" s="246"/>
      <c r="J1064" s="246"/>
      <c r="K1064" s="246"/>
      <c r="L1064" s="246"/>
      <c r="M1064" s="246"/>
      <c r="N1064" s="246"/>
      <c r="O1064" s="246"/>
    </row>
    <row r="1065" spans="1:15" s="17" customFormat="1">
      <c r="A1065" s="160"/>
      <c r="B1065" s="160"/>
      <c r="D1065" s="141"/>
      <c r="E1065" s="141"/>
      <c r="I1065" s="246"/>
      <c r="J1065" s="246"/>
      <c r="K1065" s="246"/>
      <c r="L1065" s="246"/>
      <c r="M1065" s="246"/>
      <c r="N1065" s="246"/>
      <c r="O1065" s="246"/>
    </row>
    <row r="1066" spans="1:15" s="17" customFormat="1">
      <c r="A1066" s="160"/>
      <c r="B1066" s="160"/>
      <c r="D1066" s="141"/>
      <c r="E1066" s="141"/>
      <c r="I1066" s="246"/>
      <c r="J1066" s="246"/>
      <c r="K1066" s="246"/>
      <c r="L1066" s="246"/>
      <c r="M1066" s="246"/>
      <c r="N1066" s="246"/>
      <c r="O1066" s="246"/>
    </row>
    <row r="1067" spans="1:15" s="17" customFormat="1">
      <c r="A1067" s="160"/>
      <c r="B1067" s="160"/>
      <c r="D1067" s="141"/>
      <c r="E1067" s="141"/>
      <c r="I1067" s="246"/>
      <c r="J1067" s="246"/>
      <c r="K1067" s="246"/>
      <c r="L1067" s="246"/>
      <c r="M1067" s="246"/>
      <c r="N1067" s="246"/>
      <c r="O1067" s="246"/>
    </row>
    <row r="1068" spans="1:15" s="17" customFormat="1">
      <c r="A1068" s="160"/>
      <c r="B1068" s="160"/>
      <c r="D1068" s="141"/>
      <c r="E1068" s="141"/>
      <c r="I1068" s="246"/>
      <c r="J1068" s="246"/>
      <c r="K1068" s="246"/>
      <c r="L1068" s="246"/>
      <c r="M1068" s="246"/>
      <c r="N1068" s="246"/>
      <c r="O1068" s="246"/>
    </row>
    <row r="1069" spans="1:15" s="17" customFormat="1">
      <c r="A1069" s="160"/>
      <c r="B1069" s="160"/>
      <c r="D1069" s="141"/>
      <c r="E1069" s="141"/>
      <c r="I1069" s="246"/>
      <c r="J1069" s="246"/>
      <c r="K1069" s="246"/>
      <c r="L1069" s="246"/>
      <c r="M1069" s="246"/>
      <c r="N1069" s="246"/>
      <c r="O1069" s="246"/>
    </row>
    <row r="1070" spans="1:15" s="17" customFormat="1">
      <c r="A1070" s="160"/>
      <c r="B1070" s="160"/>
      <c r="D1070" s="141"/>
      <c r="E1070" s="141"/>
      <c r="I1070" s="246"/>
      <c r="J1070" s="246"/>
      <c r="K1070" s="246"/>
      <c r="L1070" s="246"/>
      <c r="M1070" s="246"/>
      <c r="N1070" s="246"/>
      <c r="O1070" s="246"/>
    </row>
    <row r="1071" spans="1:15" s="17" customFormat="1">
      <c r="A1071" s="160"/>
      <c r="B1071" s="160"/>
      <c r="D1071" s="141"/>
      <c r="E1071" s="141"/>
      <c r="I1071" s="246"/>
      <c r="J1071" s="246"/>
      <c r="K1071" s="246"/>
      <c r="L1071" s="246"/>
      <c r="M1071" s="246"/>
      <c r="N1071" s="246"/>
      <c r="O1071" s="246"/>
    </row>
    <row r="1072" spans="1:15" s="17" customFormat="1">
      <c r="A1072" s="160"/>
      <c r="B1072" s="160"/>
      <c r="D1072" s="141"/>
      <c r="E1072" s="141"/>
      <c r="I1072" s="246"/>
      <c r="J1072" s="246"/>
      <c r="K1072" s="246"/>
      <c r="L1072" s="246"/>
      <c r="M1072" s="246"/>
      <c r="N1072" s="246"/>
      <c r="O1072" s="246"/>
    </row>
    <row r="1073" spans="1:15" s="17" customFormat="1">
      <c r="A1073" s="160"/>
      <c r="B1073" s="160"/>
      <c r="D1073" s="141"/>
      <c r="E1073" s="141"/>
      <c r="I1073" s="246"/>
      <c r="J1073" s="246"/>
      <c r="K1073" s="246"/>
      <c r="L1073" s="246"/>
      <c r="M1073" s="246"/>
      <c r="N1073" s="246"/>
      <c r="O1073" s="246"/>
    </row>
    <row r="1074" spans="1:15" s="17" customFormat="1">
      <c r="A1074" s="160"/>
      <c r="B1074" s="160"/>
      <c r="D1074" s="141"/>
      <c r="E1074" s="141"/>
      <c r="I1074" s="246"/>
      <c r="J1074" s="246"/>
      <c r="K1074" s="246"/>
      <c r="L1074" s="246"/>
      <c r="M1074" s="246"/>
      <c r="N1074" s="246"/>
      <c r="O1074" s="246"/>
    </row>
    <row r="1075" spans="1:15" s="17" customFormat="1">
      <c r="A1075" s="160"/>
      <c r="B1075" s="160"/>
      <c r="D1075" s="141"/>
      <c r="E1075" s="141"/>
      <c r="I1075" s="246"/>
      <c r="J1075" s="246"/>
      <c r="K1075" s="246"/>
      <c r="L1075" s="246"/>
      <c r="M1075" s="246"/>
      <c r="N1075" s="246"/>
      <c r="O1075" s="246"/>
    </row>
    <row r="1076" spans="1:15" s="17" customFormat="1">
      <c r="A1076" s="160"/>
      <c r="B1076" s="160"/>
      <c r="D1076" s="141"/>
      <c r="E1076" s="141"/>
      <c r="I1076" s="246"/>
      <c r="J1076" s="246"/>
      <c r="K1076" s="246"/>
      <c r="L1076" s="246"/>
      <c r="M1076" s="246"/>
      <c r="N1076" s="246"/>
      <c r="O1076" s="246"/>
    </row>
    <row r="1077" spans="1:15" s="17" customFormat="1">
      <c r="A1077" s="160"/>
      <c r="B1077" s="160"/>
      <c r="D1077" s="141"/>
      <c r="E1077" s="141"/>
      <c r="I1077" s="246"/>
      <c r="J1077" s="246"/>
      <c r="K1077" s="246"/>
      <c r="L1077" s="246"/>
      <c r="M1077" s="246"/>
      <c r="N1077" s="246"/>
      <c r="O1077" s="246"/>
    </row>
    <row r="1078" spans="1:15" s="17" customFormat="1">
      <c r="A1078" s="160"/>
      <c r="B1078" s="160"/>
      <c r="D1078" s="141"/>
      <c r="E1078" s="141"/>
      <c r="I1078" s="246"/>
      <c r="J1078" s="246"/>
      <c r="K1078" s="246"/>
      <c r="L1078" s="246"/>
      <c r="M1078" s="246"/>
      <c r="N1078" s="246"/>
      <c r="O1078" s="246"/>
    </row>
    <row r="1079" spans="1:15" s="17" customFormat="1">
      <c r="A1079" s="160"/>
      <c r="B1079" s="160"/>
      <c r="D1079" s="141"/>
      <c r="E1079" s="141"/>
      <c r="I1079" s="246"/>
      <c r="J1079" s="246"/>
      <c r="K1079" s="246"/>
      <c r="L1079" s="246"/>
      <c r="M1079" s="246"/>
      <c r="N1079" s="246"/>
      <c r="O1079" s="246"/>
    </row>
    <row r="1080" spans="1:15" s="17" customFormat="1">
      <c r="A1080" s="160"/>
      <c r="B1080" s="160"/>
      <c r="D1080" s="141"/>
      <c r="E1080" s="141"/>
      <c r="I1080" s="246"/>
      <c r="J1080" s="246"/>
      <c r="K1080" s="246"/>
      <c r="L1080" s="246"/>
      <c r="M1080" s="246"/>
      <c r="N1080" s="246"/>
      <c r="O1080" s="246"/>
    </row>
    <row r="1081" spans="1:15" s="17" customFormat="1">
      <c r="A1081" s="160"/>
      <c r="B1081" s="160"/>
      <c r="D1081" s="141"/>
      <c r="E1081" s="141"/>
      <c r="I1081" s="246"/>
      <c r="J1081" s="246"/>
      <c r="K1081" s="246"/>
      <c r="L1081" s="246"/>
      <c r="M1081" s="246"/>
      <c r="N1081" s="246"/>
      <c r="O1081" s="246"/>
    </row>
    <row r="1082" spans="1:15" s="17" customFormat="1">
      <c r="A1082" s="160"/>
      <c r="B1082" s="160"/>
      <c r="D1082" s="141"/>
      <c r="E1082" s="141"/>
      <c r="I1082" s="246"/>
      <c r="J1082" s="246"/>
      <c r="K1082" s="246"/>
      <c r="L1082" s="246"/>
      <c r="M1082" s="246"/>
      <c r="N1082" s="246"/>
      <c r="O1082" s="246"/>
    </row>
    <row r="1083" spans="1:15" s="17" customFormat="1">
      <c r="A1083" s="160"/>
      <c r="B1083" s="160"/>
      <c r="D1083" s="141"/>
      <c r="E1083" s="141"/>
      <c r="I1083" s="246"/>
      <c r="J1083" s="246"/>
      <c r="K1083" s="246"/>
      <c r="L1083" s="246"/>
      <c r="M1083" s="246"/>
      <c r="N1083" s="246"/>
      <c r="O1083" s="246"/>
    </row>
    <row r="1084" spans="1:15" s="17" customFormat="1">
      <c r="A1084" s="160"/>
      <c r="B1084" s="160"/>
      <c r="D1084" s="141"/>
      <c r="E1084" s="141"/>
      <c r="I1084" s="246"/>
      <c r="J1084" s="246"/>
      <c r="K1084" s="246"/>
      <c r="L1084" s="246"/>
      <c r="M1084" s="246"/>
      <c r="N1084" s="246"/>
      <c r="O1084" s="246"/>
    </row>
    <row r="1085" spans="1:15" s="17" customFormat="1">
      <c r="A1085" s="160"/>
      <c r="B1085" s="160"/>
      <c r="D1085" s="141"/>
      <c r="E1085" s="141"/>
      <c r="I1085" s="246"/>
      <c r="J1085" s="246"/>
      <c r="K1085" s="246"/>
      <c r="L1085" s="246"/>
      <c r="M1085" s="246"/>
      <c r="N1085" s="246"/>
      <c r="O1085" s="246"/>
    </row>
    <row r="1086" spans="1:15" s="17" customFormat="1">
      <c r="A1086" s="160"/>
      <c r="B1086" s="160"/>
      <c r="D1086" s="141"/>
      <c r="E1086" s="141"/>
      <c r="I1086" s="246"/>
      <c r="J1086" s="246"/>
      <c r="K1086" s="246"/>
      <c r="L1086" s="246"/>
      <c r="M1086" s="246"/>
      <c r="N1086" s="246"/>
      <c r="O1086" s="246"/>
    </row>
    <row r="1087" spans="1:15" s="17" customFormat="1">
      <c r="A1087" s="160"/>
      <c r="B1087" s="160"/>
      <c r="D1087" s="141"/>
      <c r="E1087" s="141"/>
      <c r="I1087" s="246"/>
      <c r="J1087" s="246"/>
      <c r="K1087" s="246"/>
      <c r="L1087" s="246"/>
      <c r="M1087" s="246"/>
      <c r="N1087" s="246"/>
      <c r="O1087" s="246"/>
    </row>
    <row r="1088" spans="1:15" s="17" customFormat="1">
      <c r="A1088" s="160"/>
      <c r="B1088" s="160"/>
      <c r="D1088" s="141"/>
      <c r="E1088" s="141"/>
      <c r="I1088" s="246"/>
      <c r="J1088" s="246"/>
      <c r="K1088" s="246"/>
      <c r="L1088" s="246"/>
      <c r="M1088" s="246"/>
      <c r="N1088" s="246"/>
      <c r="O1088" s="246"/>
    </row>
    <row r="1089" spans="1:15" s="17" customFormat="1">
      <c r="A1089" s="160"/>
      <c r="B1089" s="160"/>
      <c r="D1089" s="141"/>
      <c r="E1089" s="141"/>
      <c r="I1089" s="246"/>
      <c r="J1089" s="246"/>
      <c r="K1089" s="246"/>
      <c r="L1089" s="246"/>
      <c r="M1089" s="246"/>
      <c r="N1089" s="246"/>
      <c r="O1089" s="246"/>
    </row>
    <row r="1090" spans="1:15" s="17" customFormat="1">
      <c r="A1090" s="160"/>
      <c r="B1090" s="160"/>
      <c r="D1090" s="141"/>
      <c r="E1090" s="141"/>
      <c r="I1090" s="246"/>
      <c r="J1090" s="246"/>
      <c r="K1090" s="246"/>
      <c r="L1090" s="246"/>
      <c r="M1090" s="246"/>
      <c r="N1090" s="246"/>
      <c r="O1090" s="246"/>
    </row>
    <row r="1091" spans="1:15" s="17" customFormat="1">
      <c r="A1091" s="160"/>
      <c r="B1091" s="160"/>
      <c r="D1091" s="141"/>
      <c r="E1091" s="141"/>
      <c r="I1091" s="246"/>
      <c r="J1091" s="246"/>
      <c r="K1091" s="246"/>
      <c r="L1091" s="246"/>
      <c r="M1091" s="246"/>
      <c r="N1091" s="246"/>
      <c r="O1091" s="246"/>
    </row>
    <row r="1092" spans="1:15" s="17" customFormat="1">
      <c r="A1092" s="160"/>
      <c r="B1092" s="160"/>
      <c r="D1092" s="141"/>
      <c r="E1092" s="141"/>
      <c r="I1092" s="246"/>
      <c r="J1092" s="246"/>
      <c r="K1092" s="246"/>
      <c r="L1092" s="246"/>
      <c r="M1092" s="246"/>
      <c r="N1092" s="246"/>
      <c r="O1092" s="246"/>
    </row>
    <row r="1093" spans="1:15" s="17" customFormat="1">
      <c r="A1093" s="160"/>
      <c r="B1093" s="160"/>
      <c r="D1093" s="141"/>
      <c r="E1093" s="141"/>
      <c r="I1093" s="246"/>
      <c r="J1093" s="246"/>
      <c r="K1093" s="246"/>
      <c r="L1093" s="246"/>
      <c r="M1093" s="246"/>
      <c r="N1093" s="246"/>
      <c r="O1093" s="246"/>
    </row>
    <row r="1094" spans="1:15" s="17" customFormat="1">
      <c r="A1094" s="160"/>
      <c r="B1094" s="160"/>
      <c r="D1094" s="141"/>
      <c r="E1094" s="141"/>
      <c r="I1094" s="246"/>
      <c r="J1094" s="246"/>
      <c r="K1094" s="246"/>
      <c r="L1094" s="246"/>
      <c r="M1094" s="246"/>
      <c r="N1094" s="246"/>
      <c r="O1094" s="246"/>
    </row>
    <row r="1095" spans="1:15" s="17" customFormat="1">
      <c r="A1095" s="160"/>
      <c r="B1095" s="160"/>
      <c r="D1095" s="141"/>
      <c r="E1095" s="141"/>
      <c r="I1095" s="246"/>
      <c r="J1095" s="246"/>
      <c r="K1095" s="246"/>
      <c r="L1095" s="246"/>
      <c r="M1095" s="246"/>
      <c r="N1095" s="246"/>
      <c r="O1095" s="246"/>
    </row>
    <row r="1096" spans="1:15" s="17" customFormat="1">
      <c r="A1096" s="160"/>
      <c r="B1096" s="160"/>
      <c r="D1096" s="141"/>
      <c r="E1096" s="141"/>
      <c r="I1096" s="246"/>
      <c r="J1096" s="246"/>
      <c r="K1096" s="246"/>
      <c r="L1096" s="246"/>
      <c r="M1096" s="246"/>
      <c r="N1096" s="246"/>
      <c r="O1096" s="246"/>
    </row>
    <row r="1097" spans="1:15" s="17" customFormat="1">
      <c r="A1097" s="160"/>
      <c r="B1097" s="160"/>
      <c r="D1097" s="141"/>
      <c r="E1097" s="141"/>
      <c r="I1097" s="246"/>
      <c r="J1097" s="246"/>
      <c r="K1097" s="246"/>
      <c r="L1097" s="246"/>
      <c r="M1097" s="246"/>
      <c r="N1097" s="246"/>
      <c r="O1097" s="246"/>
    </row>
    <row r="1098" spans="1:15" s="17" customFormat="1">
      <c r="A1098" s="160"/>
      <c r="B1098" s="160"/>
      <c r="D1098" s="141"/>
      <c r="E1098" s="141"/>
      <c r="I1098" s="246"/>
      <c r="J1098" s="246"/>
      <c r="K1098" s="246"/>
      <c r="L1098" s="246"/>
      <c r="M1098" s="246"/>
      <c r="N1098" s="246"/>
      <c r="O1098" s="246"/>
    </row>
    <row r="1099" spans="1:15" s="17" customFormat="1">
      <c r="A1099" s="160"/>
      <c r="B1099" s="160"/>
      <c r="D1099" s="141"/>
      <c r="E1099" s="141"/>
      <c r="I1099" s="246"/>
      <c r="J1099" s="246"/>
      <c r="K1099" s="246"/>
      <c r="L1099" s="246"/>
      <c r="M1099" s="246"/>
      <c r="N1099" s="246"/>
      <c r="O1099" s="246"/>
    </row>
    <row r="1100" spans="1:15" s="17" customFormat="1">
      <c r="A1100" s="160"/>
      <c r="B1100" s="160"/>
      <c r="D1100" s="141"/>
      <c r="E1100" s="141"/>
      <c r="I1100" s="246"/>
      <c r="J1100" s="246"/>
      <c r="K1100" s="246"/>
      <c r="L1100" s="246"/>
      <c r="M1100" s="246"/>
      <c r="N1100" s="246"/>
      <c r="O1100" s="246"/>
    </row>
    <row r="1101" spans="1:15" s="17" customFormat="1">
      <c r="A1101" s="160"/>
      <c r="B1101" s="160"/>
      <c r="D1101" s="141"/>
      <c r="E1101" s="141"/>
      <c r="I1101" s="246"/>
      <c r="J1101" s="246"/>
      <c r="K1101" s="246"/>
      <c r="L1101" s="246"/>
      <c r="M1101" s="246"/>
      <c r="N1101" s="246"/>
      <c r="O1101" s="246"/>
    </row>
    <row r="1102" spans="1:15" s="17" customFormat="1">
      <c r="A1102" s="160"/>
      <c r="B1102" s="160"/>
      <c r="D1102" s="141"/>
      <c r="E1102" s="141"/>
      <c r="I1102" s="246"/>
      <c r="J1102" s="246"/>
      <c r="K1102" s="246"/>
      <c r="L1102" s="246"/>
      <c r="M1102" s="246"/>
      <c r="N1102" s="246"/>
      <c r="O1102" s="246"/>
    </row>
    <row r="1103" spans="1:15" s="17" customFormat="1">
      <c r="A1103" s="160"/>
      <c r="B1103" s="160"/>
      <c r="D1103" s="141"/>
      <c r="E1103" s="141"/>
      <c r="I1103" s="246"/>
      <c r="J1103" s="246"/>
      <c r="K1103" s="246"/>
      <c r="L1103" s="246"/>
      <c r="M1103" s="246"/>
      <c r="N1103" s="246"/>
      <c r="O1103" s="246"/>
    </row>
    <row r="1104" spans="1:15" s="17" customFormat="1">
      <c r="A1104" s="160"/>
      <c r="B1104" s="160"/>
      <c r="D1104" s="141"/>
      <c r="E1104" s="141"/>
      <c r="I1104" s="246"/>
      <c r="J1104" s="246"/>
      <c r="K1104" s="246"/>
      <c r="L1104" s="246"/>
      <c r="M1104" s="246"/>
      <c r="N1104" s="246"/>
      <c r="O1104" s="246"/>
    </row>
    <row r="1105" spans="1:15" s="17" customFormat="1">
      <c r="A1105" s="160"/>
      <c r="B1105" s="160"/>
      <c r="D1105" s="141"/>
      <c r="E1105" s="141"/>
      <c r="I1105" s="246"/>
      <c r="J1105" s="246"/>
      <c r="K1105" s="246"/>
      <c r="L1105" s="246"/>
      <c r="M1105" s="246"/>
      <c r="N1105" s="246"/>
      <c r="O1105" s="246"/>
    </row>
    <row r="1106" spans="1:15" s="17" customFormat="1">
      <c r="A1106" s="160"/>
      <c r="B1106" s="160"/>
      <c r="D1106" s="141"/>
      <c r="E1106" s="141"/>
      <c r="I1106" s="246"/>
      <c r="J1106" s="246"/>
      <c r="K1106" s="246"/>
      <c r="L1106" s="246"/>
      <c r="M1106" s="246"/>
      <c r="N1106" s="246"/>
      <c r="O1106" s="246"/>
    </row>
    <row r="1107" spans="1:15" s="17" customFormat="1">
      <c r="A1107" s="160"/>
      <c r="B1107" s="160"/>
      <c r="D1107" s="141"/>
      <c r="E1107" s="141"/>
      <c r="I1107" s="246"/>
      <c r="J1107" s="246"/>
      <c r="K1107" s="246"/>
      <c r="L1107" s="246"/>
      <c r="M1107" s="246"/>
      <c r="N1107" s="246"/>
      <c r="O1107" s="246"/>
    </row>
    <row r="1108" spans="1:15" s="17" customFormat="1">
      <c r="A1108" s="160"/>
      <c r="B1108" s="160"/>
      <c r="D1108" s="141"/>
      <c r="E1108" s="141"/>
      <c r="I1108" s="246"/>
      <c r="J1108" s="246"/>
      <c r="K1108" s="246"/>
      <c r="L1108" s="246"/>
      <c r="M1108" s="246"/>
      <c r="N1108" s="246"/>
      <c r="O1108" s="246"/>
    </row>
    <row r="1109" spans="1:15" s="17" customFormat="1">
      <c r="A1109" s="160"/>
      <c r="B1109" s="160"/>
      <c r="D1109" s="141"/>
      <c r="E1109" s="141"/>
      <c r="I1109" s="246"/>
      <c r="J1109" s="246"/>
      <c r="K1109" s="246"/>
      <c r="L1109" s="246"/>
      <c r="M1109" s="246"/>
      <c r="N1109" s="246"/>
      <c r="O1109" s="246"/>
    </row>
    <row r="1110" spans="1:15" s="17" customFormat="1">
      <c r="A1110" s="160"/>
      <c r="B1110" s="160"/>
      <c r="D1110" s="141"/>
      <c r="E1110" s="141"/>
      <c r="I1110" s="246"/>
      <c r="J1110" s="246"/>
      <c r="K1110" s="246"/>
      <c r="L1110" s="246"/>
      <c r="M1110" s="246"/>
      <c r="N1110" s="246"/>
      <c r="O1110" s="246"/>
    </row>
    <row r="1111" spans="1:15" s="17" customFormat="1">
      <c r="A1111" s="160"/>
      <c r="B1111" s="160"/>
      <c r="D1111" s="141"/>
      <c r="E1111" s="141"/>
      <c r="I1111" s="246"/>
      <c r="J1111" s="246"/>
      <c r="K1111" s="246"/>
      <c r="L1111" s="246"/>
      <c r="M1111" s="246"/>
      <c r="N1111" s="246"/>
      <c r="O1111" s="246"/>
    </row>
    <row r="1112" spans="1:15" s="17" customFormat="1">
      <c r="A1112" s="160"/>
      <c r="B1112" s="160"/>
      <c r="D1112" s="141"/>
      <c r="E1112" s="141"/>
      <c r="I1112" s="246"/>
      <c r="J1112" s="246"/>
      <c r="K1112" s="246"/>
      <c r="L1112" s="246"/>
      <c r="M1112" s="246"/>
      <c r="N1112" s="246"/>
      <c r="O1112" s="246"/>
    </row>
    <row r="1113" spans="1:15" s="17" customFormat="1">
      <c r="A1113" s="160"/>
      <c r="B1113" s="160"/>
      <c r="D1113" s="141"/>
      <c r="E1113" s="141"/>
      <c r="I1113" s="246"/>
      <c r="J1113" s="246"/>
      <c r="K1113" s="246"/>
      <c r="L1113" s="246"/>
      <c r="M1113" s="246"/>
      <c r="N1113" s="246"/>
      <c r="O1113" s="246"/>
    </row>
    <row r="1114" spans="1:15" s="17" customFormat="1">
      <c r="A1114" s="160"/>
      <c r="B1114" s="160"/>
      <c r="D1114" s="141"/>
      <c r="E1114" s="141"/>
      <c r="I1114" s="246"/>
      <c r="J1114" s="246"/>
      <c r="K1114" s="246"/>
      <c r="L1114" s="246"/>
      <c r="M1114" s="246"/>
      <c r="N1114" s="246"/>
      <c r="O1114" s="246"/>
    </row>
    <row r="1115" spans="1:15" s="17" customFormat="1">
      <c r="A1115" s="160"/>
      <c r="B1115" s="160"/>
      <c r="D1115" s="141"/>
      <c r="E1115" s="141"/>
      <c r="I1115" s="246"/>
      <c r="J1115" s="246"/>
      <c r="K1115" s="246"/>
      <c r="L1115" s="246"/>
      <c r="M1115" s="246"/>
      <c r="N1115" s="246"/>
      <c r="O1115" s="246"/>
    </row>
    <row r="1116" spans="1:15" s="17" customFormat="1">
      <c r="A1116" s="160"/>
      <c r="B1116" s="160"/>
      <c r="D1116" s="141"/>
      <c r="E1116" s="141"/>
      <c r="I1116" s="246"/>
      <c r="J1116" s="246"/>
      <c r="K1116" s="246"/>
      <c r="L1116" s="246"/>
      <c r="M1116" s="246"/>
      <c r="N1116" s="246"/>
      <c r="O1116" s="246"/>
    </row>
    <row r="1117" spans="1:15" s="17" customFormat="1">
      <c r="A1117" s="160"/>
      <c r="B1117" s="160"/>
      <c r="D1117" s="141"/>
      <c r="E1117" s="141"/>
      <c r="I1117" s="246"/>
      <c r="J1117" s="246"/>
      <c r="K1117" s="246"/>
      <c r="L1117" s="246"/>
      <c r="M1117" s="246"/>
      <c r="N1117" s="246"/>
      <c r="O1117" s="246"/>
    </row>
    <row r="1118" spans="1:15" s="17" customFormat="1">
      <c r="A1118" s="160"/>
      <c r="B1118" s="160"/>
      <c r="D1118" s="141"/>
      <c r="E1118" s="141"/>
      <c r="I1118" s="246"/>
      <c r="J1118" s="246"/>
      <c r="K1118" s="246"/>
      <c r="L1118" s="246"/>
      <c r="M1118" s="246"/>
      <c r="N1118" s="246"/>
      <c r="O1118" s="246"/>
    </row>
    <row r="1119" spans="1:15" s="17" customFormat="1">
      <c r="A1119" s="160"/>
      <c r="B1119" s="160"/>
      <c r="D1119" s="141"/>
      <c r="E1119" s="141"/>
      <c r="I1119" s="246"/>
      <c r="J1119" s="246"/>
      <c r="K1119" s="246"/>
      <c r="L1119" s="246"/>
      <c r="M1119" s="246"/>
      <c r="N1119" s="246"/>
      <c r="O1119" s="246"/>
    </row>
    <row r="1120" spans="1:15" s="17" customFormat="1">
      <c r="A1120" s="160"/>
      <c r="B1120" s="160"/>
      <c r="D1120" s="141"/>
      <c r="E1120" s="141"/>
      <c r="I1120" s="246"/>
      <c r="J1120" s="246"/>
      <c r="K1120" s="246"/>
      <c r="L1120" s="246"/>
      <c r="M1120" s="246"/>
      <c r="N1120" s="246"/>
      <c r="O1120" s="246"/>
    </row>
    <row r="1121" spans="1:15" s="17" customFormat="1">
      <c r="A1121" s="160"/>
      <c r="B1121" s="160"/>
      <c r="D1121" s="141"/>
      <c r="E1121" s="141"/>
      <c r="I1121" s="246"/>
      <c r="J1121" s="246"/>
      <c r="K1121" s="246"/>
      <c r="L1121" s="246"/>
      <c r="M1121" s="246"/>
      <c r="N1121" s="246"/>
      <c r="O1121" s="246"/>
    </row>
    <row r="1122" spans="1:15" s="17" customFormat="1">
      <c r="A1122" s="160"/>
      <c r="B1122" s="160"/>
      <c r="D1122" s="141"/>
      <c r="E1122" s="141"/>
      <c r="I1122" s="246"/>
      <c r="J1122" s="246"/>
      <c r="K1122" s="246"/>
      <c r="L1122" s="246"/>
      <c r="M1122" s="246"/>
      <c r="N1122" s="246"/>
      <c r="O1122" s="246"/>
    </row>
    <row r="1123" spans="1:15" s="17" customFormat="1">
      <c r="A1123" s="160"/>
      <c r="B1123" s="160"/>
      <c r="D1123" s="141"/>
      <c r="E1123" s="141"/>
      <c r="I1123" s="246"/>
      <c r="J1123" s="246"/>
      <c r="K1123" s="246"/>
      <c r="L1123" s="246"/>
      <c r="M1123" s="246"/>
      <c r="N1123" s="246"/>
      <c r="O1123" s="246"/>
    </row>
    <row r="1124" spans="1:15" s="17" customFormat="1">
      <c r="A1124" s="160"/>
      <c r="B1124" s="160"/>
      <c r="D1124" s="141"/>
      <c r="E1124" s="141"/>
      <c r="I1124" s="246"/>
      <c r="J1124" s="246"/>
      <c r="K1124" s="246"/>
      <c r="L1124" s="246"/>
      <c r="M1124" s="246"/>
      <c r="N1124" s="246"/>
      <c r="O1124" s="246"/>
    </row>
    <row r="1125" spans="1:15" s="17" customFormat="1">
      <c r="A1125" s="160"/>
      <c r="B1125" s="160"/>
      <c r="D1125" s="141"/>
      <c r="E1125" s="141"/>
      <c r="I1125" s="246"/>
      <c r="J1125" s="246"/>
      <c r="K1125" s="246"/>
      <c r="L1125" s="246"/>
      <c r="M1125" s="246"/>
      <c r="N1125" s="246"/>
      <c r="O1125" s="246"/>
    </row>
    <row r="1126" spans="1:15" s="17" customFormat="1">
      <c r="A1126" s="160"/>
      <c r="B1126" s="160"/>
      <c r="D1126" s="141"/>
      <c r="E1126" s="141"/>
      <c r="I1126" s="246"/>
      <c r="J1126" s="246"/>
      <c r="K1126" s="246"/>
      <c r="L1126" s="246"/>
      <c r="M1126" s="246"/>
      <c r="N1126" s="246"/>
      <c r="O1126" s="246"/>
    </row>
    <row r="1127" spans="1:15" s="17" customFormat="1">
      <c r="A1127" s="160"/>
      <c r="B1127" s="160"/>
      <c r="D1127" s="141"/>
      <c r="E1127" s="141"/>
      <c r="I1127" s="246"/>
      <c r="J1127" s="246"/>
      <c r="K1127" s="246"/>
      <c r="L1127" s="246"/>
      <c r="M1127" s="246"/>
      <c r="N1127" s="246"/>
      <c r="O1127" s="246"/>
    </row>
    <row r="1128" spans="1:15" s="17" customFormat="1">
      <c r="A1128" s="160"/>
      <c r="B1128" s="160"/>
      <c r="D1128" s="141"/>
      <c r="E1128" s="141"/>
      <c r="I1128" s="246"/>
      <c r="J1128" s="246"/>
      <c r="K1128" s="246"/>
      <c r="L1128" s="246"/>
      <c r="M1128" s="246"/>
      <c r="N1128" s="246"/>
      <c r="O1128" s="246"/>
    </row>
    <row r="1129" spans="1:15" s="17" customFormat="1">
      <c r="A1129" s="160"/>
      <c r="B1129" s="160"/>
      <c r="D1129" s="141"/>
      <c r="E1129" s="141"/>
      <c r="I1129" s="246"/>
      <c r="J1129" s="246"/>
      <c r="K1129" s="246"/>
      <c r="L1129" s="246"/>
      <c r="M1129" s="246"/>
      <c r="N1129" s="246"/>
      <c r="O1129" s="246"/>
    </row>
    <row r="1130" spans="1:15" s="17" customFormat="1">
      <c r="A1130" s="160"/>
      <c r="B1130" s="160"/>
      <c r="D1130" s="141"/>
      <c r="E1130" s="141"/>
      <c r="I1130" s="246"/>
      <c r="J1130" s="246"/>
      <c r="K1130" s="246"/>
      <c r="L1130" s="246"/>
      <c r="M1130" s="246"/>
      <c r="N1130" s="246"/>
      <c r="O1130" s="246"/>
    </row>
    <row r="1131" spans="1:15" s="17" customFormat="1">
      <c r="A1131" s="160"/>
      <c r="B1131" s="160"/>
      <c r="D1131" s="141"/>
      <c r="E1131" s="141"/>
      <c r="I1131" s="246"/>
      <c r="J1131" s="246"/>
      <c r="K1131" s="246"/>
      <c r="L1131" s="246"/>
      <c r="M1131" s="246"/>
      <c r="N1131" s="246"/>
      <c r="O1131" s="246"/>
    </row>
    <row r="1132" spans="1:15" s="17" customFormat="1">
      <c r="A1132" s="160"/>
      <c r="B1132" s="160"/>
      <c r="D1132" s="141"/>
      <c r="E1132" s="141"/>
      <c r="I1132" s="246"/>
      <c r="J1132" s="246"/>
      <c r="K1132" s="246"/>
      <c r="L1132" s="246"/>
      <c r="M1132" s="246"/>
      <c r="N1132" s="246"/>
      <c r="O1132" s="246"/>
    </row>
    <row r="1133" spans="1:15" s="17" customFormat="1">
      <c r="A1133" s="160"/>
      <c r="B1133" s="160"/>
      <c r="D1133" s="141"/>
      <c r="E1133" s="141"/>
      <c r="I1133" s="246"/>
      <c r="J1133" s="246"/>
      <c r="K1133" s="246"/>
      <c r="L1133" s="246"/>
      <c r="M1133" s="246"/>
      <c r="N1133" s="246"/>
      <c r="O1133" s="246"/>
    </row>
    <row r="1134" spans="1:15" s="17" customFormat="1">
      <c r="A1134" s="160"/>
      <c r="B1134" s="160"/>
      <c r="D1134" s="141"/>
      <c r="E1134" s="141"/>
      <c r="I1134" s="246"/>
      <c r="J1134" s="246"/>
      <c r="K1134" s="246"/>
      <c r="L1134" s="246"/>
      <c r="M1134" s="246"/>
      <c r="N1134" s="246"/>
      <c r="O1134" s="246"/>
    </row>
    <row r="1135" spans="1:15" s="17" customFormat="1">
      <c r="A1135" s="160"/>
      <c r="B1135" s="160"/>
      <c r="D1135" s="141"/>
      <c r="E1135" s="141"/>
      <c r="I1135" s="246"/>
      <c r="J1135" s="246"/>
      <c r="K1135" s="246"/>
      <c r="L1135" s="246"/>
      <c r="M1135" s="246"/>
      <c r="N1135" s="246"/>
      <c r="O1135" s="246"/>
    </row>
    <row r="1136" spans="1:15" s="17" customFormat="1">
      <c r="A1136" s="160"/>
      <c r="B1136" s="160"/>
      <c r="D1136" s="141"/>
      <c r="E1136" s="141"/>
      <c r="I1136" s="246"/>
      <c r="J1136" s="246"/>
      <c r="K1136" s="246"/>
      <c r="L1136" s="246"/>
      <c r="M1136" s="246"/>
      <c r="N1136" s="246"/>
      <c r="O1136" s="246"/>
    </row>
    <row r="1137" spans="1:15" s="17" customFormat="1">
      <c r="A1137" s="160"/>
      <c r="B1137" s="160"/>
      <c r="D1137" s="141"/>
      <c r="E1137" s="141"/>
      <c r="I1137" s="246"/>
      <c r="J1137" s="246"/>
      <c r="K1137" s="246"/>
      <c r="L1137" s="246"/>
      <c r="M1137" s="246"/>
      <c r="N1137" s="246"/>
      <c r="O1137" s="246"/>
    </row>
    <row r="1138" spans="1:15" s="17" customFormat="1">
      <c r="A1138" s="160"/>
      <c r="B1138" s="160"/>
      <c r="D1138" s="141"/>
      <c r="E1138" s="141"/>
      <c r="I1138" s="246"/>
      <c r="J1138" s="246"/>
      <c r="K1138" s="246"/>
      <c r="L1138" s="246"/>
      <c r="M1138" s="246"/>
      <c r="N1138" s="246"/>
      <c r="O1138" s="246"/>
    </row>
    <row r="1139" spans="1:15" s="17" customFormat="1">
      <c r="A1139" s="160"/>
      <c r="B1139" s="160"/>
      <c r="D1139" s="141"/>
      <c r="E1139" s="141"/>
      <c r="I1139" s="246"/>
      <c r="J1139" s="246"/>
      <c r="K1139" s="246"/>
      <c r="L1139" s="246"/>
      <c r="M1139" s="246"/>
      <c r="N1139" s="246"/>
      <c r="O1139" s="246"/>
    </row>
    <row r="1140" spans="1:15" s="17" customFormat="1">
      <c r="A1140" s="160"/>
      <c r="B1140" s="160"/>
      <c r="D1140" s="141"/>
      <c r="E1140" s="141"/>
      <c r="I1140" s="246"/>
      <c r="J1140" s="246"/>
      <c r="K1140" s="246"/>
      <c r="L1140" s="246"/>
      <c r="M1140" s="246"/>
      <c r="N1140" s="246"/>
      <c r="O1140" s="246"/>
    </row>
    <row r="1141" spans="1:15" s="17" customFormat="1">
      <c r="A1141" s="160"/>
      <c r="B1141" s="160"/>
      <c r="D1141" s="141"/>
      <c r="E1141" s="141"/>
      <c r="I1141" s="246"/>
      <c r="J1141" s="246"/>
      <c r="K1141" s="246"/>
      <c r="L1141" s="246"/>
      <c r="M1141" s="246"/>
      <c r="N1141" s="246"/>
      <c r="O1141" s="246"/>
    </row>
    <row r="1142" spans="1:15" s="17" customFormat="1">
      <c r="A1142" s="160"/>
      <c r="B1142" s="160"/>
      <c r="D1142" s="141"/>
      <c r="E1142" s="141"/>
      <c r="I1142" s="246"/>
      <c r="J1142" s="246"/>
      <c r="K1142" s="246"/>
      <c r="L1142" s="246"/>
      <c r="M1142" s="246"/>
      <c r="N1142" s="246"/>
      <c r="O1142" s="246"/>
    </row>
    <row r="1143" spans="1:15" s="17" customFormat="1">
      <c r="A1143" s="160"/>
      <c r="B1143" s="160"/>
      <c r="D1143" s="141"/>
      <c r="E1143" s="141"/>
      <c r="I1143" s="246"/>
      <c r="J1143" s="246"/>
      <c r="K1143" s="246"/>
      <c r="L1143" s="246"/>
      <c r="M1143" s="246"/>
      <c r="N1143" s="246"/>
      <c r="O1143" s="246"/>
    </row>
    <row r="1144" spans="1:15" s="17" customFormat="1">
      <c r="A1144" s="160"/>
      <c r="B1144" s="160"/>
      <c r="D1144" s="141"/>
      <c r="E1144" s="141"/>
      <c r="I1144" s="246"/>
      <c r="J1144" s="246"/>
      <c r="K1144" s="246"/>
      <c r="L1144" s="246"/>
      <c r="M1144" s="246"/>
      <c r="N1144" s="246"/>
      <c r="O1144" s="246"/>
    </row>
    <row r="1145" spans="1:15" s="17" customFormat="1">
      <c r="A1145" s="160"/>
      <c r="B1145" s="160"/>
      <c r="D1145" s="141"/>
      <c r="E1145" s="141"/>
      <c r="I1145" s="246"/>
      <c r="J1145" s="246"/>
      <c r="K1145" s="246"/>
      <c r="L1145" s="246"/>
      <c r="M1145" s="246"/>
      <c r="N1145" s="246"/>
      <c r="O1145" s="246"/>
    </row>
    <row r="1146" spans="1:15" s="17" customFormat="1">
      <c r="A1146" s="160"/>
      <c r="B1146" s="160"/>
      <c r="D1146" s="141"/>
      <c r="E1146" s="141"/>
      <c r="I1146" s="246"/>
      <c r="J1146" s="246"/>
      <c r="K1146" s="246"/>
      <c r="L1146" s="246"/>
      <c r="M1146" s="246"/>
      <c r="N1146" s="246"/>
      <c r="O1146" s="246"/>
    </row>
    <row r="1147" spans="1:15" s="17" customFormat="1">
      <c r="A1147" s="160"/>
      <c r="B1147" s="160"/>
      <c r="D1147" s="141"/>
      <c r="E1147" s="141"/>
      <c r="I1147" s="246"/>
      <c r="J1147" s="246"/>
      <c r="K1147" s="246"/>
      <c r="L1147" s="246"/>
      <c r="M1147" s="246"/>
      <c r="N1147" s="246"/>
      <c r="O1147" s="246"/>
    </row>
    <row r="1148" spans="1:15" s="17" customFormat="1">
      <c r="A1148" s="160"/>
      <c r="B1148" s="160"/>
      <c r="D1148" s="141"/>
      <c r="E1148" s="141"/>
      <c r="I1148" s="246"/>
      <c r="J1148" s="246"/>
      <c r="K1148" s="246"/>
      <c r="L1148" s="246"/>
      <c r="M1148" s="246"/>
      <c r="N1148" s="246"/>
      <c r="O1148" s="246"/>
    </row>
    <row r="1149" spans="1:15" s="17" customFormat="1">
      <c r="A1149" s="160"/>
      <c r="B1149" s="160"/>
      <c r="D1149" s="141"/>
      <c r="E1149" s="141"/>
      <c r="I1149" s="246"/>
      <c r="J1149" s="246"/>
      <c r="K1149" s="246"/>
      <c r="L1149" s="246"/>
      <c r="M1149" s="246"/>
      <c r="N1149" s="246"/>
      <c r="O1149" s="246"/>
    </row>
    <row r="1150" spans="1:15" s="17" customFormat="1">
      <c r="A1150" s="160"/>
      <c r="B1150" s="160"/>
      <c r="D1150" s="141"/>
      <c r="E1150" s="141"/>
      <c r="I1150" s="246"/>
      <c r="J1150" s="246"/>
      <c r="K1150" s="246"/>
      <c r="L1150" s="246"/>
      <c r="M1150" s="246"/>
      <c r="N1150" s="246"/>
      <c r="O1150" s="246"/>
    </row>
    <row r="1151" spans="1:15" s="17" customFormat="1">
      <c r="A1151" s="160"/>
      <c r="B1151" s="160"/>
      <c r="D1151" s="141"/>
      <c r="E1151" s="141"/>
      <c r="I1151" s="246"/>
      <c r="J1151" s="246"/>
      <c r="K1151" s="246"/>
      <c r="L1151" s="246"/>
      <c r="M1151" s="246"/>
      <c r="N1151" s="246"/>
      <c r="O1151" s="246"/>
    </row>
    <row r="1152" spans="1:15" s="17" customFormat="1">
      <c r="A1152" s="160"/>
      <c r="B1152" s="160"/>
      <c r="D1152" s="141"/>
      <c r="E1152" s="141"/>
      <c r="I1152" s="246"/>
      <c r="J1152" s="246"/>
      <c r="K1152" s="246"/>
      <c r="L1152" s="246"/>
      <c r="M1152" s="246"/>
      <c r="N1152" s="246"/>
      <c r="O1152" s="246"/>
    </row>
    <row r="1153" spans="1:15" s="17" customFormat="1">
      <c r="A1153" s="160"/>
      <c r="B1153" s="160"/>
      <c r="D1153" s="141"/>
      <c r="E1153" s="141"/>
      <c r="I1153" s="246"/>
      <c r="J1153" s="246"/>
      <c r="K1153" s="246"/>
      <c r="L1153" s="246"/>
      <c r="M1153" s="246"/>
      <c r="N1153" s="246"/>
      <c r="O1153" s="246"/>
    </row>
    <row r="1154" spans="1:15" s="17" customFormat="1">
      <c r="A1154" s="160"/>
      <c r="B1154" s="160"/>
      <c r="D1154" s="141"/>
      <c r="E1154" s="141"/>
      <c r="I1154" s="246"/>
      <c r="J1154" s="246"/>
      <c r="K1154" s="246"/>
      <c r="L1154" s="246"/>
      <c r="M1154" s="246"/>
      <c r="N1154" s="246"/>
      <c r="O1154" s="246"/>
    </row>
    <row r="1155" spans="1:15" s="17" customFormat="1">
      <c r="A1155" s="160"/>
      <c r="B1155" s="160"/>
      <c r="D1155" s="141"/>
      <c r="E1155" s="141"/>
      <c r="I1155" s="246"/>
      <c r="J1155" s="246"/>
      <c r="K1155" s="246"/>
      <c r="L1155" s="246"/>
      <c r="M1155" s="246"/>
      <c r="N1155" s="246"/>
      <c r="O1155" s="246"/>
    </row>
    <row r="1156" spans="1:15" s="17" customFormat="1">
      <c r="A1156" s="160"/>
      <c r="B1156" s="160"/>
      <c r="D1156" s="141"/>
      <c r="E1156" s="141"/>
      <c r="I1156" s="246"/>
      <c r="J1156" s="246"/>
      <c r="K1156" s="246"/>
      <c r="L1156" s="246"/>
      <c r="M1156" s="246"/>
      <c r="N1156" s="246"/>
      <c r="O1156" s="246"/>
    </row>
    <row r="1157" spans="1:15" s="17" customFormat="1">
      <c r="A1157" s="160"/>
      <c r="B1157" s="160"/>
      <c r="D1157" s="141"/>
      <c r="E1157" s="141"/>
      <c r="I1157" s="246"/>
      <c r="J1157" s="246"/>
      <c r="K1157" s="246"/>
      <c r="L1157" s="246"/>
      <c r="M1157" s="246"/>
      <c r="N1157" s="246"/>
      <c r="O1157" s="246"/>
    </row>
    <row r="1158" spans="1:15" s="17" customFormat="1">
      <c r="A1158" s="160"/>
      <c r="B1158" s="160"/>
      <c r="D1158" s="141"/>
      <c r="E1158" s="141"/>
      <c r="I1158" s="246"/>
      <c r="J1158" s="246"/>
      <c r="K1158" s="246"/>
      <c r="L1158" s="246"/>
      <c r="M1158" s="246"/>
      <c r="N1158" s="246"/>
      <c r="O1158" s="246"/>
    </row>
    <row r="1159" spans="1:15" s="17" customFormat="1">
      <c r="A1159" s="160"/>
      <c r="B1159" s="160"/>
      <c r="D1159" s="141"/>
      <c r="E1159" s="141"/>
      <c r="I1159" s="246"/>
      <c r="J1159" s="246"/>
      <c r="K1159" s="246"/>
      <c r="L1159" s="246"/>
      <c r="M1159" s="246"/>
      <c r="N1159" s="246"/>
      <c r="O1159" s="246"/>
    </row>
    <row r="1160" spans="1:15" s="17" customFormat="1">
      <c r="A1160" s="160"/>
      <c r="B1160" s="160"/>
      <c r="D1160" s="141"/>
      <c r="E1160" s="141"/>
      <c r="I1160" s="246"/>
      <c r="J1160" s="246"/>
      <c r="K1160" s="246"/>
      <c r="L1160" s="246"/>
      <c r="M1160" s="246"/>
      <c r="N1160" s="246"/>
      <c r="O1160" s="246"/>
    </row>
    <row r="1161" spans="1:15" s="17" customFormat="1">
      <c r="A1161" s="160"/>
      <c r="B1161" s="160"/>
      <c r="D1161" s="141"/>
      <c r="E1161" s="141"/>
      <c r="I1161" s="246"/>
      <c r="J1161" s="246"/>
      <c r="K1161" s="246"/>
      <c r="L1161" s="246"/>
      <c r="M1161" s="246"/>
      <c r="N1161" s="246"/>
      <c r="O1161" s="246"/>
    </row>
    <row r="1162" spans="1:15" s="17" customFormat="1">
      <c r="A1162" s="160"/>
      <c r="B1162" s="160"/>
      <c r="D1162" s="141"/>
      <c r="E1162" s="141"/>
      <c r="I1162" s="246"/>
      <c r="J1162" s="246"/>
      <c r="K1162" s="246"/>
      <c r="L1162" s="246"/>
      <c r="M1162" s="246"/>
      <c r="N1162" s="246"/>
      <c r="O1162" s="246"/>
    </row>
    <row r="1163" spans="1:15" s="17" customFormat="1">
      <c r="A1163" s="160"/>
      <c r="B1163" s="160"/>
      <c r="D1163" s="141"/>
      <c r="E1163" s="141"/>
      <c r="I1163" s="246"/>
      <c r="J1163" s="246"/>
      <c r="K1163" s="246"/>
      <c r="L1163" s="246"/>
      <c r="M1163" s="246"/>
      <c r="N1163" s="246"/>
      <c r="O1163" s="246"/>
    </row>
    <row r="1164" spans="1:15" s="17" customFormat="1">
      <c r="A1164" s="160"/>
      <c r="B1164" s="160"/>
      <c r="D1164" s="141"/>
      <c r="E1164" s="141"/>
      <c r="I1164" s="246"/>
      <c r="J1164" s="246"/>
      <c r="K1164" s="246"/>
      <c r="L1164" s="246"/>
      <c r="M1164" s="246"/>
      <c r="N1164" s="246"/>
      <c r="O1164" s="246"/>
    </row>
    <row r="1165" spans="1:15" s="17" customFormat="1">
      <c r="A1165" s="160"/>
      <c r="B1165" s="160"/>
      <c r="D1165" s="141"/>
      <c r="E1165" s="141"/>
      <c r="I1165" s="246"/>
      <c r="J1165" s="246"/>
      <c r="K1165" s="246"/>
      <c r="L1165" s="246"/>
      <c r="M1165" s="246"/>
      <c r="N1165" s="246"/>
      <c r="O1165" s="246"/>
    </row>
    <row r="1166" spans="1:15" s="17" customFormat="1">
      <c r="A1166" s="160"/>
      <c r="B1166" s="160"/>
      <c r="D1166" s="141"/>
      <c r="E1166" s="141"/>
      <c r="I1166" s="246"/>
      <c r="J1166" s="246"/>
      <c r="K1166" s="246"/>
      <c r="L1166" s="246"/>
      <c r="M1166" s="246"/>
      <c r="N1166" s="246"/>
      <c r="O1166" s="246"/>
    </row>
    <row r="1167" spans="1:15" s="17" customFormat="1">
      <c r="A1167" s="160"/>
      <c r="B1167" s="160"/>
      <c r="D1167" s="141"/>
      <c r="E1167" s="141"/>
      <c r="I1167" s="246"/>
      <c r="J1167" s="246"/>
      <c r="K1167" s="246"/>
      <c r="L1167" s="246"/>
      <c r="M1167" s="246"/>
      <c r="N1167" s="246"/>
      <c r="O1167" s="246"/>
    </row>
    <row r="1168" spans="1:15" s="17" customFormat="1">
      <c r="A1168" s="160"/>
      <c r="B1168" s="160"/>
      <c r="D1168" s="141"/>
      <c r="E1168" s="141"/>
      <c r="I1168" s="246"/>
      <c r="J1168" s="246"/>
      <c r="K1168" s="246"/>
      <c r="L1168" s="246"/>
      <c r="M1168" s="246"/>
      <c r="N1168" s="246"/>
      <c r="O1168" s="246"/>
    </row>
    <row r="1169" spans="1:15" s="17" customFormat="1">
      <c r="A1169" s="160"/>
      <c r="B1169" s="160"/>
      <c r="D1169" s="141"/>
      <c r="E1169" s="141"/>
      <c r="I1169" s="246"/>
      <c r="J1169" s="246"/>
      <c r="K1169" s="246"/>
      <c r="L1169" s="246"/>
      <c r="M1169" s="246"/>
      <c r="N1169" s="246"/>
      <c r="O1169" s="246"/>
    </row>
    <row r="1170" spans="1:15" s="17" customFormat="1">
      <c r="A1170" s="160"/>
      <c r="B1170" s="160"/>
      <c r="D1170" s="141"/>
      <c r="E1170" s="141"/>
      <c r="I1170" s="246"/>
      <c r="J1170" s="246"/>
      <c r="K1170" s="246"/>
      <c r="L1170" s="246"/>
      <c r="M1170" s="246"/>
      <c r="N1170" s="246"/>
      <c r="O1170" s="246"/>
    </row>
    <row r="1171" spans="1:15" s="17" customFormat="1">
      <c r="A1171" s="160"/>
      <c r="B1171" s="160"/>
      <c r="D1171" s="141"/>
      <c r="E1171" s="141"/>
      <c r="I1171" s="246"/>
      <c r="J1171" s="246"/>
      <c r="K1171" s="246"/>
      <c r="L1171" s="246"/>
      <c r="M1171" s="246"/>
      <c r="N1171" s="246"/>
      <c r="O1171" s="246"/>
    </row>
    <row r="1172" spans="1:15" s="17" customFormat="1">
      <c r="A1172" s="160"/>
      <c r="B1172" s="160"/>
      <c r="D1172" s="141"/>
      <c r="E1172" s="141"/>
      <c r="I1172" s="246"/>
      <c r="J1172" s="246"/>
      <c r="K1172" s="246"/>
      <c r="L1172" s="246"/>
      <c r="M1172" s="246"/>
      <c r="N1172" s="246"/>
      <c r="O1172" s="246"/>
    </row>
    <row r="1173" spans="1:15" s="17" customFormat="1">
      <c r="A1173" s="160"/>
      <c r="B1173" s="160"/>
      <c r="D1173" s="141"/>
      <c r="E1173" s="141"/>
      <c r="I1173" s="246"/>
      <c r="J1173" s="246"/>
      <c r="K1173" s="246"/>
      <c r="L1173" s="246"/>
      <c r="M1173" s="246"/>
      <c r="N1173" s="246"/>
      <c r="O1173" s="246"/>
    </row>
    <row r="1174" spans="1:15" s="17" customFormat="1">
      <c r="A1174" s="160"/>
      <c r="B1174" s="160"/>
      <c r="D1174" s="141"/>
      <c r="E1174" s="141"/>
      <c r="I1174" s="246"/>
      <c r="J1174" s="246"/>
      <c r="K1174" s="246"/>
      <c r="L1174" s="246"/>
      <c r="M1174" s="246"/>
      <c r="N1174" s="246"/>
      <c r="O1174" s="246"/>
    </row>
    <row r="1175" spans="1:15" s="17" customFormat="1">
      <c r="A1175" s="160"/>
      <c r="B1175" s="160"/>
      <c r="D1175" s="141"/>
      <c r="E1175" s="141"/>
      <c r="I1175" s="246"/>
      <c r="J1175" s="246"/>
      <c r="K1175" s="246"/>
      <c r="L1175" s="246"/>
      <c r="M1175" s="246"/>
      <c r="N1175" s="246"/>
      <c r="O1175" s="246"/>
    </row>
    <row r="1176" spans="1:15" s="17" customFormat="1">
      <c r="A1176" s="160"/>
      <c r="B1176" s="160"/>
      <c r="D1176" s="141"/>
      <c r="E1176" s="141"/>
      <c r="I1176" s="246"/>
      <c r="J1176" s="246"/>
      <c r="K1176" s="246"/>
      <c r="L1176" s="246"/>
      <c r="M1176" s="246"/>
      <c r="N1176" s="246"/>
      <c r="O1176" s="246"/>
    </row>
    <row r="1177" spans="1:15" s="17" customFormat="1">
      <c r="A1177" s="160"/>
      <c r="B1177" s="160"/>
      <c r="D1177" s="141"/>
      <c r="E1177" s="141"/>
      <c r="I1177" s="246"/>
      <c r="J1177" s="246"/>
      <c r="K1177" s="246"/>
      <c r="L1177" s="246"/>
      <c r="M1177" s="246"/>
      <c r="N1177" s="246"/>
      <c r="O1177" s="246"/>
    </row>
    <row r="1178" spans="1:15" s="17" customFormat="1">
      <c r="A1178" s="160"/>
      <c r="B1178" s="160"/>
      <c r="D1178" s="141"/>
      <c r="E1178" s="141"/>
      <c r="I1178" s="246"/>
      <c r="J1178" s="246"/>
      <c r="K1178" s="246"/>
      <c r="L1178" s="246"/>
      <c r="M1178" s="246"/>
      <c r="N1178" s="246"/>
      <c r="O1178" s="246"/>
    </row>
    <row r="1179" spans="1:15" s="17" customFormat="1">
      <c r="A1179" s="160"/>
      <c r="B1179" s="160"/>
      <c r="D1179" s="141"/>
      <c r="E1179" s="141"/>
      <c r="I1179" s="246"/>
      <c r="J1179" s="246"/>
      <c r="K1179" s="246"/>
      <c r="L1179" s="246"/>
      <c r="M1179" s="246"/>
      <c r="N1179" s="246"/>
      <c r="O1179" s="246"/>
    </row>
    <row r="1180" spans="1:15" s="17" customFormat="1">
      <c r="A1180" s="160"/>
      <c r="B1180" s="160"/>
      <c r="D1180" s="141"/>
      <c r="E1180" s="141"/>
      <c r="I1180" s="246"/>
      <c r="J1180" s="246"/>
      <c r="K1180" s="246"/>
      <c r="L1180" s="246"/>
      <c r="M1180" s="246"/>
      <c r="N1180" s="246"/>
      <c r="O1180" s="246"/>
    </row>
    <row r="1181" spans="1:15" s="17" customFormat="1">
      <c r="A1181" s="160"/>
      <c r="B1181" s="160"/>
      <c r="D1181" s="141"/>
      <c r="E1181" s="141"/>
      <c r="I1181" s="246"/>
      <c r="J1181" s="246"/>
      <c r="K1181" s="246"/>
      <c r="L1181" s="246"/>
      <c r="M1181" s="246"/>
      <c r="N1181" s="246"/>
      <c r="O1181" s="246"/>
    </row>
    <row r="1182" spans="1:15" s="17" customFormat="1">
      <c r="A1182" s="160"/>
      <c r="B1182" s="160"/>
      <c r="D1182" s="141"/>
      <c r="E1182" s="141"/>
      <c r="I1182" s="246"/>
      <c r="J1182" s="246"/>
      <c r="K1182" s="246"/>
      <c r="L1182" s="246"/>
      <c r="M1182" s="246"/>
      <c r="N1182" s="246"/>
      <c r="O1182" s="246"/>
    </row>
    <row r="1183" spans="1:15" s="17" customFormat="1">
      <c r="A1183" s="160"/>
      <c r="B1183" s="160"/>
      <c r="D1183" s="141"/>
      <c r="E1183" s="141"/>
      <c r="I1183" s="246"/>
      <c r="J1183" s="246"/>
      <c r="K1183" s="246"/>
      <c r="L1183" s="246"/>
      <c r="M1183" s="246"/>
      <c r="N1183" s="246"/>
      <c r="O1183" s="246"/>
    </row>
    <row r="1184" spans="1:15" s="17" customFormat="1">
      <c r="A1184" s="160"/>
      <c r="B1184" s="160"/>
      <c r="D1184" s="141"/>
      <c r="E1184" s="141"/>
      <c r="I1184" s="246"/>
      <c r="J1184" s="246"/>
      <c r="K1184" s="246"/>
      <c r="L1184" s="246"/>
      <c r="M1184" s="246"/>
      <c r="N1184" s="246"/>
      <c r="O1184" s="246"/>
    </row>
    <row r="1185" spans="1:15" s="17" customFormat="1">
      <c r="A1185" s="160"/>
      <c r="B1185" s="160"/>
      <c r="D1185" s="141"/>
      <c r="E1185" s="141"/>
      <c r="I1185" s="246"/>
      <c r="J1185" s="246"/>
      <c r="K1185" s="246"/>
      <c r="L1185" s="246"/>
      <c r="M1185" s="246"/>
      <c r="N1185" s="246"/>
      <c r="O1185" s="246"/>
    </row>
    <row r="1186" spans="1:15" s="17" customFormat="1">
      <c r="A1186" s="160"/>
      <c r="B1186" s="160"/>
      <c r="D1186" s="141"/>
      <c r="E1186" s="141"/>
      <c r="I1186" s="246"/>
      <c r="J1186" s="246"/>
      <c r="K1186" s="246"/>
      <c r="L1186" s="246"/>
      <c r="M1186" s="246"/>
      <c r="N1186" s="246"/>
      <c r="O1186" s="246"/>
    </row>
    <row r="1187" spans="1:15" s="17" customFormat="1">
      <c r="A1187" s="160"/>
      <c r="B1187" s="160"/>
      <c r="D1187" s="141"/>
      <c r="E1187" s="141"/>
      <c r="I1187" s="246"/>
      <c r="J1187" s="246"/>
      <c r="K1187" s="246"/>
      <c r="L1187" s="246"/>
      <c r="M1187" s="246"/>
      <c r="N1187" s="246"/>
      <c r="O1187" s="246"/>
    </row>
    <row r="1188" spans="1:15" s="17" customFormat="1">
      <c r="A1188" s="160"/>
      <c r="B1188" s="160"/>
      <c r="D1188" s="141"/>
      <c r="E1188" s="141"/>
      <c r="I1188" s="246"/>
      <c r="J1188" s="246"/>
      <c r="K1188" s="246"/>
      <c r="L1188" s="246"/>
      <c r="M1188" s="246"/>
      <c r="N1188" s="246"/>
      <c r="O1188" s="246"/>
    </row>
    <row r="1189" spans="1:15" s="17" customFormat="1">
      <c r="A1189" s="160"/>
      <c r="B1189" s="160"/>
      <c r="D1189" s="141"/>
      <c r="E1189" s="141"/>
      <c r="I1189" s="246"/>
      <c r="J1189" s="246"/>
      <c r="K1189" s="246"/>
      <c r="L1189" s="246"/>
      <c r="M1189" s="246"/>
      <c r="N1189" s="246"/>
      <c r="O1189" s="246"/>
    </row>
    <row r="1190" spans="1:15" s="17" customFormat="1">
      <c r="A1190" s="160"/>
      <c r="B1190" s="160"/>
      <c r="D1190" s="141"/>
      <c r="E1190" s="141"/>
      <c r="I1190" s="246"/>
      <c r="J1190" s="246"/>
      <c r="K1190" s="246"/>
      <c r="L1190" s="246"/>
      <c r="M1190" s="246"/>
      <c r="N1190" s="246"/>
      <c r="O1190" s="246"/>
    </row>
    <row r="1191" spans="1:15" s="17" customFormat="1">
      <c r="A1191" s="160"/>
      <c r="B1191" s="160"/>
      <c r="D1191" s="141"/>
      <c r="E1191" s="141"/>
      <c r="I1191" s="246"/>
      <c r="J1191" s="246"/>
      <c r="K1191" s="246"/>
      <c r="L1191" s="246"/>
      <c r="M1191" s="246"/>
      <c r="N1191" s="246"/>
      <c r="O1191" s="246"/>
    </row>
    <row r="1192" spans="1:15" s="17" customFormat="1">
      <c r="A1192" s="160"/>
      <c r="B1192" s="160"/>
      <c r="D1192" s="141"/>
      <c r="E1192" s="141"/>
      <c r="I1192" s="246"/>
      <c r="J1192" s="246"/>
      <c r="K1192" s="246"/>
      <c r="L1192" s="246"/>
      <c r="M1192" s="246"/>
      <c r="N1192" s="246"/>
      <c r="O1192" s="246"/>
    </row>
    <row r="1193" spans="1:15" s="17" customFormat="1">
      <c r="A1193" s="160"/>
      <c r="B1193" s="160"/>
      <c r="D1193" s="141"/>
      <c r="E1193" s="141"/>
      <c r="I1193" s="246"/>
      <c r="J1193" s="246"/>
      <c r="K1193" s="246"/>
      <c r="L1193" s="246"/>
      <c r="M1193" s="246"/>
      <c r="N1193" s="246"/>
      <c r="O1193" s="246"/>
    </row>
    <row r="1194" spans="1:15" s="17" customFormat="1">
      <c r="A1194" s="160"/>
      <c r="B1194" s="160"/>
      <c r="D1194" s="141"/>
      <c r="E1194" s="141"/>
      <c r="I1194" s="246"/>
      <c r="J1194" s="246"/>
      <c r="K1194" s="246"/>
      <c r="L1194" s="246"/>
      <c r="M1194" s="246"/>
      <c r="N1194" s="246"/>
      <c r="O1194" s="246"/>
    </row>
    <row r="1195" spans="1:15" s="17" customFormat="1">
      <c r="A1195" s="160"/>
      <c r="B1195" s="160"/>
      <c r="D1195" s="141"/>
      <c r="E1195" s="141"/>
      <c r="I1195" s="246"/>
      <c r="J1195" s="246"/>
      <c r="K1195" s="246"/>
      <c r="L1195" s="246"/>
      <c r="M1195" s="246"/>
      <c r="N1195" s="246"/>
      <c r="O1195" s="246"/>
    </row>
    <row r="1196" spans="1:15" s="17" customFormat="1">
      <c r="A1196" s="160"/>
      <c r="B1196" s="160"/>
      <c r="D1196" s="141"/>
      <c r="E1196" s="141"/>
      <c r="I1196" s="246"/>
      <c r="J1196" s="246"/>
      <c r="K1196" s="246"/>
      <c r="L1196" s="246"/>
      <c r="M1196" s="246"/>
      <c r="N1196" s="246"/>
      <c r="O1196" s="246"/>
    </row>
    <row r="1197" spans="1:15" s="17" customFormat="1">
      <c r="A1197" s="160"/>
      <c r="B1197" s="160"/>
      <c r="D1197" s="141"/>
      <c r="E1197" s="141"/>
      <c r="I1197" s="246"/>
      <c r="J1197" s="246"/>
      <c r="K1197" s="246"/>
      <c r="L1197" s="246"/>
      <c r="M1197" s="246"/>
      <c r="N1197" s="246"/>
      <c r="O1197" s="246"/>
    </row>
    <row r="1198" spans="1:15" s="17" customFormat="1">
      <c r="A1198" s="160"/>
      <c r="B1198" s="160"/>
      <c r="D1198" s="141"/>
      <c r="E1198" s="141"/>
      <c r="I1198" s="246"/>
      <c r="J1198" s="246"/>
      <c r="K1198" s="246"/>
      <c r="L1198" s="246"/>
      <c r="M1198" s="246"/>
      <c r="N1198" s="246"/>
      <c r="O1198" s="246"/>
    </row>
    <row r="1199" spans="1:15" s="17" customFormat="1">
      <c r="A1199" s="160"/>
      <c r="B1199" s="160"/>
      <c r="D1199" s="141"/>
      <c r="E1199" s="141"/>
      <c r="I1199" s="246"/>
      <c r="J1199" s="246"/>
      <c r="K1199" s="246"/>
      <c r="L1199" s="246"/>
      <c r="M1199" s="246"/>
      <c r="N1199" s="246"/>
      <c r="O1199" s="246"/>
    </row>
    <row r="1200" spans="1:15" s="17" customFormat="1">
      <c r="A1200" s="160"/>
      <c r="B1200" s="160"/>
      <c r="D1200" s="141"/>
      <c r="E1200" s="141"/>
      <c r="I1200" s="246"/>
      <c r="J1200" s="246"/>
      <c r="K1200" s="246"/>
      <c r="L1200" s="246"/>
      <c r="M1200" s="246"/>
      <c r="N1200" s="246"/>
      <c r="O1200" s="246"/>
    </row>
    <row r="1201" spans="1:15" s="17" customFormat="1">
      <c r="A1201" s="160"/>
      <c r="B1201" s="160"/>
      <c r="D1201" s="141"/>
      <c r="E1201" s="141"/>
      <c r="I1201" s="246"/>
      <c r="J1201" s="246"/>
      <c r="K1201" s="246"/>
      <c r="L1201" s="246"/>
      <c r="M1201" s="246"/>
      <c r="N1201" s="246"/>
      <c r="O1201" s="246"/>
    </row>
    <row r="1202" spans="1:15" s="17" customFormat="1">
      <c r="A1202" s="160"/>
      <c r="B1202" s="160"/>
      <c r="D1202" s="141"/>
      <c r="E1202" s="141"/>
      <c r="I1202" s="246"/>
      <c r="J1202" s="246"/>
      <c r="K1202" s="246"/>
      <c r="L1202" s="246"/>
      <c r="M1202" s="246"/>
      <c r="N1202" s="246"/>
      <c r="O1202" s="246"/>
    </row>
    <row r="1203" spans="1:15" s="17" customFormat="1">
      <c r="A1203" s="160"/>
      <c r="B1203" s="160"/>
      <c r="D1203" s="141"/>
      <c r="E1203" s="141"/>
      <c r="I1203" s="246"/>
      <c r="J1203" s="246"/>
      <c r="K1203" s="246"/>
      <c r="L1203" s="246"/>
      <c r="M1203" s="246"/>
      <c r="N1203" s="246"/>
      <c r="O1203" s="246"/>
    </row>
    <row r="1204" spans="1:15" s="17" customFormat="1">
      <c r="A1204" s="160"/>
      <c r="B1204" s="160"/>
      <c r="D1204" s="141"/>
      <c r="E1204" s="141"/>
      <c r="I1204" s="246"/>
      <c r="J1204" s="246"/>
      <c r="K1204" s="246"/>
      <c r="L1204" s="246"/>
      <c r="M1204" s="246"/>
      <c r="N1204" s="246"/>
      <c r="O1204" s="246"/>
    </row>
    <row r="1205" spans="1:15" s="17" customFormat="1">
      <c r="A1205" s="160"/>
      <c r="B1205" s="160"/>
      <c r="D1205" s="141"/>
      <c r="E1205" s="141"/>
      <c r="I1205" s="246"/>
      <c r="J1205" s="246"/>
      <c r="K1205" s="246"/>
      <c r="L1205" s="246"/>
      <c r="M1205" s="246"/>
      <c r="N1205" s="246"/>
      <c r="O1205" s="246"/>
    </row>
    <row r="1206" spans="1:15" s="17" customFormat="1">
      <c r="A1206" s="160"/>
      <c r="B1206" s="160"/>
      <c r="D1206" s="141"/>
      <c r="E1206" s="141"/>
      <c r="I1206" s="246"/>
      <c r="J1206" s="246"/>
      <c r="K1206" s="246"/>
      <c r="L1206" s="246"/>
      <c r="M1206" s="246"/>
      <c r="N1206" s="246"/>
      <c r="O1206" s="246"/>
    </row>
    <row r="1207" spans="1:15" s="17" customFormat="1">
      <c r="A1207" s="160"/>
      <c r="B1207" s="160"/>
      <c r="D1207" s="141"/>
      <c r="E1207" s="141"/>
      <c r="I1207" s="246"/>
      <c r="J1207" s="246"/>
      <c r="K1207" s="246"/>
      <c r="L1207" s="246"/>
      <c r="M1207" s="246"/>
      <c r="N1207" s="246"/>
      <c r="O1207" s="246"/>
    </row>
    <row r="1208" spans="1:15" s="17" customFormat="1">
      <c r="A1208" s="160"/>
      <c r="B1208" s="160"/>
      <c r="D1208" s="141"/>
      <c r="E1208" s="141"/>
      <c r="I1208" s="246"/>
      <c r="J1208" s="246"/>
      <c r="K1208" s="246"/>
      <c r="L1208" s="246"/>
      <c r="M1208" s="246"/>
      <c r="N1208" s="246"/>
      <c r="O1208" s="246"/>
    </row>
    <row r="1209" spans="1:15" s="17" customFormat="1">
      <c r="A1209" s="160"/>
      <c r="B1209" s="160"/>
      <c r="D1209" s="141"/>
      <c r="E1209" s="141"/>
      <c r="I1209" s="246"/>
      <c r="J1209" s="246"/>
      <c r="K1209" s="246"/>
      <c r="L1209" s="246"/>
      <c r="M1209" s="246"/>
      <c r="N1209" s="246"/>
      <c r="O1209" s="246"/>
    </row>
    <row r="1210" spans="1:15" s="17" customFormat="1">
      <c r="A1210" s="160"/>
      <c r="B1210" s="160"/>
      <c r="D1210" s="141"/>
      <c r="E1210" s="141"/>
      <c r="I1210" s="246"/>
      <c r="J1210" s="246"/>
      <c r="K1210" s="246"/>
      <c r="L1210" s="246"/>
      <c r="M1210" s="246"/>
      <c r="N1210" s="246"/>
      <c r="O1210" s="246"/>
    </row>
    <row r="1211" spans="1:15" s="17" customFormat="1">
      <c r="A1211" s="160"/>
      <c r="B1211" s="160"/>
      <c r="D1211" s="141"/>
      <c r="E1211" s="141"/>
      <c r="I1211" s="246"/>
      <c r="J1211" s="246"/>
      <c r="K1211" s="246"/>
      <c r="L1211" s="246"/>
      <c r="M1211" s="246"/>
      <c r="N1211" s="246"/>
      <c r="O1211" s="246"/>
    </row>
    <row r="1212" spans="1:15" s="17" customFormat="1">
      <c r="A1212" s="160"/>
      <c r="B1212" s="160"/>
      <c r="D1212" s="141"/>
      <c r="E1212" s="141"/>
      <c r="I1212" s="246"/>
      <c r="J1212" s="246"/>
      <c r="K1212" s="246"/>
      <c r="L1212" s="246"/>
      <c r="M1212" s="246"/>
      <c r="N1212" s="246"/>
      <c r="O1212" s="246"/>
    </row>
    <row r="1213" spans="1:15" s="17" customFormat="1">
      <c r="A1213" s="160"/>
      <c r="B1213" s="160"/>
      <c r="D1213" s="141"/>
      <c r="E1213" s="141"/>
      <c r="I1213" s="246"/>
      <c r="J1213" s="246"/>
      <c r="K1213" s="246"/>
      <c r="L1213" s="246"/>
      <c r="M1213" s="246"/>
      <c r="N1213" s="246"/>
      <c r="O1213" s="246"/>
    </row>
    <row r="1214" spans="1:15" s="17" customFormat="1">
      <c r="A1214" s="160"/>
      <c r="B1214" s="160"/>
      <c r="D1214" s="141"/>
      <c r="E1214" s="141"/>
      <c r="I1214" s="246"/>
      <c r="J1214" s="246"/>
      <c r="K1214" s="246"/>
      <c r="L1214" s="246"/>
      <c r="M1214" s="246"/>
      <c r="N1214" s="246"/>
      <c r="O1214" s="246"/>
    </row>
    <row r="1215" spans="1:15" s="17" customFormat="1">
      <c r="A1215" s="160"/>
      <c r="B1215" s="160"/>
      <c r="D1215" s="141"/>
      <c r="E1215" s="141"/>
      <c r="I1215" s="246"/>
      <c r="J1215" s="246"/>
      <c r="K1215" s="246"/>
      <c r="L1215" s="246"/>
      <c r="M1215" s="246"/>
      <c r="N1215" s="246"/>
      <c r="O1215" s="246"/>
    </row>
    <row r="1216" spans="1:15" s="17" customFormat="1">
      <c r="A1216" s="160"/>
      <c r="B1216" s="160"/>
      <c r="D1216" s="141"/>
      <c r="E1216" s="141"/>
      <c r="I1216" s="246"/>
      <c r="J1216" s="246"/>
      <c r="K1216" s="246"/>
      <c r="L1216" s="246"/>
      <c r="M1216" s="246"/>
      <c r="N1216" s="246"/>
      <c r="O1216" s="246"/>
    </row>
    <row r="1217" spans="1:15" s="17" customFormat="1">
      <c r="A1217" s="160"/>
      <c r="B1217" s="160"/>
      <c r="D1217" s="141"/>
      <c r="E1217" s="141"/>
      <c r="I1217" s="246"/>
      <c r="J1217" s="246"/>
      <c r="K1217" s="246"/>
      <c r="L1217" s="246"/>
      <c r="M1217" s="246"/>
      <c r="N1217" s="246"/>
      <c r="O1217" s="246"/>
    </row>
    <row r="1218" spans="1:15" s="17" customFormat="1">
      <c r="A1218" s="160"/>
      <c r="B1218" s="160"/>
      <c r="D1218" s="141"/>
      <c r="E1218" s="141"/>
      <c r="I1218" s="246"/>
      <c r="J1218" s="246"/>
      <c r="K1218" s="246"/>
      <c r="L1218" s="246"/>
      <c r="M1218" s="246"/>
      <c r="N1218" s="246"/>
      <c r="O1218" s="246"/>
    </row>
    <row r="1219" spans="1:15" s="17" customFormat="1">
      <c r="A1219" s="160"/>
      <c r="B1219" s="160"/>
      <c r="D1219" s="141"/>
      <c r="E1219" s="141"/>
      <c r="I1219" s="246"/>
      <c r="J1219" s="246"/>
      <c r="K1219" s="246"/>
      <c r="L1219" s="246"/>
      <c r="M1219" s="246"/>
      <c r="N1219" s="246"/>
      <c r="O1219" s="246"/>
    </row>
    <row r="1220" spans="1:15" s="17" customFormat="1">
      <c r="A1220" s="160"/>
      <c r="B1220" s="160"/>
      <c r="D1220" s="141"/>
      <c r="E1220" s="141"/>
      <c r="I1220" s="246"/>
      <c r="J1220" s="246"/>
      <c r="K1220" s="246"/>
      <c r="L1220" s="246"/>
      <c r="M1220" s="246"/>
      <c r="N1220" s="246"/>
      <c r="O1220" s="246"/>
    </row>
    <row r="1221" spans="1:15" s="17" customFormat="1">
      <c r="A1221" s="160"/>
      <c r="B1221" s="160"/>
      <c r="D1221" s="141"/>
      <c r="E1221" s="141"/>
      <c r="I1221" s="246"/>
      <c r="J1221" s="246"/>
      <c r="K1221" s="246"/>
      <c r="L1221" s="246"/>
      <c r="M1221" s="246"/>
      <c r="N1221" s="246"/>
      <c r="O1221" s="246"/>
    </row>
    <row r="1222" spans="1:15" s="17" customFormat="1">
      <c r="A1222" s="160"/>
      <c r="B1222" s="160"/>
      <c r="D1222" s="141"/>
      <c r="E1222" s="141"/>
      <c r="I1222" s="246"/>
      <c r="J1222" s="246"/>
      <c r="K1222" s="246"/>
      <c r="L1222" s="246"/>
      <c r="M1222" s="246"/>
      <c r="N1222" s="246"/>
      <c r="O1222" s="246"/>
    </row>
    <row r="1223" spans="1:15" s="17" customFormat="1">
      <c r="A1223" s="160"/>
      <c r="B1223" s="160"/>
      <c r="D1223" s="141"/>
      <c r="E1223" s="141"/>
      <c r="I1223" s="246"/>
      <c r="J1223" s="246"/>
      <c r="K1223" s="246"/>
      <c r="L1223" s="246"/>
      <c r="M1223" s="246"/>
      <c r="N1223" s="246"/>
      <c r="O1223" s="246"/>
    </row>
    <row r="1224" spans="1:15" s="17" customFormat="1">
      <c r="A1224" s="160"/>
      <c r="B1224" s="160"/>
      <c r="D1224" s="141"/>
      <c r="E1224" s="141"/>
      <c r="I1224" s="246"/>
      <c r="J1224" s="246"/>
      <c r="K1224" s="246"/>
      <c r="L1224" s="246"/>
      <c r="M1224" s="246"/>
      <c r="N1224" s="246"/>
      <c r="O1224" s="246"/>
    </row>
    <row r="1225" spans="1:15" s="17" customFormat="1">
      <c r="A1225" s="160"/>
      <c r="B1225" s="160"/>
      <c r="D1225" s="141"/>
      <c r="E1225" s="141"/>
      <c r="I1225" s="246"/>
      <c r="J1225" s="246"/>
      <c r="K1225" s="246"/>
      <c r="L1225" s="246"/>
      <c r="M1225" s="246"/>
      <c r="N1225" s="246"/>
      <c r="O1225" s="246"/>
    </row>
    <row r="1226" spans="1:15" s="17" customFormat="1">
      <c r="A1226" s="160"/>
      <c r="B1226" s="160"/>
      <c r="D1226" s="141"/>
      <c r="E1226" s="141"/>
      <c r="I1226" s="246"/>
      <c r="J1226" s="246"/>
      <c r="K1226" s="246"/>
      <c r="L1226" s="246"/>
      <c r="M1226" s="246"/>
      <c r="N1226" s="246"/>
      <c r="O1226" s="246"/>
    </row>
    <row r="1227" spans="1:15" s="17" customFormat="1">
      <c r="A1227" s="160"/>
      <c r="B1227" s="160"/>
      <c r="D1227" s="141"/>
      <c r="E1227" s="141"/>
      <c r="I1227" s="246"/>
      <c r="J1227" s="246"/>
      <c r="K1227" s="246"/>
      <c r="L1227" s="246"/>
      <c r="M1227" s="246"/>
      <c r="N1227" s="246"/>
      <c r="O1227" s="246"/>
    </row>
    <row r="1228" spans="1:15" s="17" customFormat="1">
      <c r="A1228" s="160"/>
      <c r="B1228" s="160"/>
      <c r="D1228" s="141"/>
      <c r="E1228" s="141"/>
      <c r="I1228" s="246"/>
      <c r="J1228" s="246"/>
      <c r="K1228" s="246"/>
      <c r="L1228" s="246"/>
      <c r="M1228" s="246"/>
      <c r="N1228" s="246"/>
      <c r="O1228" s="246"/>
    </row>
    <row r="1229" spans="1:15" s="17" customFormat="1">
      <c r="A1229" s="160"/>
      <c r="B1229" s="160"/>
      <c r="D1229" s="141"/>
      <c r="E1229" s="141"/>
      <c r="I1229" s="246"/>
      <c r="J1229" s="246"/>
      <c r="K1229" s="246"/>
      <c r="L1229" s="246"/>
      <c r="M1229" s="246"/>
      <c r="N1229" s="246"/>
      <c r="O1229" s="246"/>
    </row>
    <row r="1230" spans="1:15" s="17" customFormat="1">
      <c r="A1230" s="160"/>
      <c r="B1230" s="160"/>
      <c r="D1230" s="141"/>
      <c r="E1230" s="141"/>
      <c r="I1230" s="246"/>
      <c r="J1230" s="246"/>
      <c r="K1230" s="246"/>
      <c r="L1230" s="246"/>
      <c r="M1230" s="246"/>
      <c r="N1230" s="246"/>
      <c r="O1230" s="246"/>
    </row>
    <row r="1231" spans="1:15" s="17" customFormat="1">
      <c r="A1231" s="160"/>
      <c r="B1231" s="160"/>
      <c r="D1231" s="141"/>
      <c r="E1231" s="141"/>
      <c r="I1231" s="246"/>
      <c r="J1231" s="246"/>
      <c r="K1231" s="246"/>
      <c r="L1231" s="246"/>
      <c r="M1231" s="246"/>
      <c r="N1231" s="246"/>
      <c r="O1231" s="246"/>
    </row>
    <row r="1232" spans="1:15" s="17" customFormat="1">
      <c r="A1232" s="160"/>
      <c r="B1232" s="160"/>
      <c r="D1232" s="141"/>
      <c r="E1232" s="141"/>
      <c r="I1232" s="246"/>
      <c r="J1232" s="246"/>
      <c r="K1232" s="246"/>
      <c r="L1232" s="246"/>
      <c r="M1232" s="246"/>
      <c r="N1232" s="246"/>
      <c r="O1232" s="246"/>
    </row>
    <row r="1233" spans="1:15" s="17" customFormat="1">
      <c r="A1233" s="160"/>
      <c r="B1233" s="160"/>
      <c r="D1233" s="141"/>
      <c r="E1233" s="141"/>
      <c r="I1233" s="246"/>
      <c r="J1233" s="246"/>
      <c r="K1233" s="246"/>
      <c r="L1233" s="246"/>
      <c r="M1233" s="246"/>
      <c r="N1233" s="246"/>
      <c r="O1233" s="246"/>
    </row>
    <row r="1234" spans="1:15" s="17" customFormat="1">
      <c r="A1234" s="160"/>
      <c r="B1234" s="160"/>
      <c r="D1234" s="141"/>
      <c r="E1234" s="141"/>
      <c r="I1234" s="246"/>
      <c r="J1234" s="246"/>
      <c r="K1234" s="246"/>
      <c r="L1234" s="246"/>
      <c r="M1234" s="246"/>
      <c r="N1234" s="246"/>
      <c r="O1234" s="246"/>
    </row>
    <row r="1235" spans="1:15" s="17" customFormat="1">
      <c r="A1235" s="160"/>
      <c r="B1235" s="160"/>
      <c r="D1235" s="141"/>
      <c r="E1235" s="141"/>
      <c r="I1235" s="246"/>
      <c r="J1235" s="246"/>
      <c r="K1235" s="246"/>
      <c r="L1235" s="246"/>
      <c r="M1235" s="246"/>
      <c r="N1235" s="246"/>
      <c r="O1235" s="246"/>
    </row>
    <row r="1236" spans="1:15" s="17" customFormat="1">
      <c r="A1236" s="160"/>
      <c r="B1236" s="160"/>
      <c r="D1236" s="141"/>
      <c r="E1236" s="141"/>
      <c r="I1236" s="246"/>
      <c r="J1236" s="246"/>
      <c r="K1236" s="246"/>
      <c r="L1236" s="246"/>
      <c r="M1236" s="246"/>
      <c r="N1236" s="246"/>
      <c r="O1236" s="246"/>
    </row>
    <row r="1237" spans="1:15" s="17" customFormat="1">
      <c r="A1237" s="160"/>
      <c r="B1237" s="160"/>
      <c r="D1237" s="141"/>
      <c r="E1237" s="141"/>
      <c r="I1237" s="246"/>
      <c r="J1237" s="246"/>
      <c r="K1237" s="246"/>
      <c r="L1237" s="246"/>
      <c r="M1237" s="246"/>
      <c r="N1237" s="246"/>
      <c r="O1237" s="246"/>
    </row>
    <row r="1238" spans="1:15" s="17" customFormat="1">
      <c r="A1238" s="160"/>
      <c r="B1238" s="160"/>
      <c r="D1238" s="141"/>
      <c r="E1238" s="141"/>
      <c r="I1238" s="246"/>
      <c r="J1238" s="246"/>
      <c r="K1238" s="246"/>
      <c r="L1238" s="246"/>
      <c r="M1238" s="246"/>
      <c r="N1238" s="246"/>
      <c r="O1238" s="246"/>
    </row>
    <row r="1239" spans="1:15" s="17" customFormat="1">
      <c r="A1239" s="160"/>
      <c r="B1239" s="160"/>
      <c r="D1239" s="141"/>
      <c r="E1239" s="141"/>
      <c r="I1239" s="246"/>
      <c r="J1239" s="246"/>
      <c r="K1239" s="246"/>
      <c r="L1239" s="246"/>
      <c r="M1239" s="246"/>
      <c r="N1239" s="246"/>
      <c r="O1239" s="246"/>
    </row>
    <row r="1240" spans="1:15" s="17" customFormat="1">
      <c r="A1240" s="160"/>
      <c r="B1240" s="160"/>
      <c r="D1240" s="141"/>
      <c r="E1240" s="141"/>
      <c r="I1240" s="246"/>
      <c r="J1240" s="246"/>
      <c r="K1240" s="246"/>
      <c r="L1240" s="246"/>
      <c r="M1240" s="246"/>
      <c r="N1240" s="246"/>
      <c r="O1240" s="246"/>
    </row>
    <row r="1241" spans="1:15" s="17" customFormat="1">
      <c r="A1241" s="160"/>
      <c r="B1241" s="160"/>
      <c r="D1241" s="141"/>
      <c r="E1241" s="141"/>
      <c r="I1241" s="246"/>
      <c r="J1241" s="246"/>
      <c r="K1241" s="246"/>
      <c r="L1241" s="246"/>
      <c r="M1241" s="246"/>
      <c r="N1241" s="246"/>
      <c r="O1241" s="246"/>
    </row>
    <row r="1242" spans="1:15" s="17" customFormat="1">
      <c r="A1242" s="160"/>
      <c r="B1242" s="160"/>
      <c r="D1242" s="141"/>
      <c r="E1242" s="141"/>
      <c r="I1242" s="246"/>
      <c r="J1242" s="246"/>
      <c r="K1242" s="246"/>
      <c r="L1242" s="246"/>
      <c r="M1242" s="246"/>
      <c r="N1242" s="246"/>
      <c r="O1242" s="246"/>
    </row>
    <row r="1243" spans="1:15" s="17" customFormat="1">
      <c r="A1243" s="160"/>
      <c r="B1243" s="160"/>
      <c r="D1243" s="141"/>
      <c r="E1243" s="141"/>
      <c r="I1243" s="246"/>
      <c r="J1243" s="246"/>
      <c r="K1243" s="246"/>
      <c r="L1243" s="246"/>
      <c r="M1243" s="246"/>
      <c r="N1243" s="246"/>
      <c r="O1243" s="246"/>
    </row>
    <row r="1244" spans="1:15" s="17" customFormat="1">
      <c r="A1244" s="160"/>
      <c r="B1244" s="160"/>
      <c r="D1244" s="141"/>
      <c r="E1244" s="141"/>
      <c r="I1244" s="246"/>
      <c r="J1244" s="246"/>
      <c r="K1244" s="246"/>
      <c r="L1244" s="246"/>
      <c r="M1244" s="246"/>
      <c r="N1244" s="246"/>
      <c r="O1244" s="246"/>
    </row>
    <row r="1245" spans="1:15" s="17" customFormat="1">
      <c r="A1245" s="160"/>
      <c r="B1245" s="160"/>
      <c r="D1245" s="141"/>
      <c r="E1245" s="141"/>
      <c r="I1245" s="246"/>
      <c r="J1245" s="246"/>
      <c r="K1245" s="246"/>
      <c r="L1245" s="246"/>
      <c r="M1245" s="246"/>
      <c r="N1245" s="246"/>
      <c r="O1245" s="246"/>
    </row>
    <row r="1246" spans="1:15" s="17" customFormat="1">
      <c r="A1246" s="160"/>
      <c r="B1246" s="160"/>
      <c r="D1246" s="141"/>
      <c r="E1246" s="141"/>
      <c r="I1246" s="246"/>
      <c r="J1246" s="246"/>
      <c r="K1246" s="246"/>
      <c r="L1246" s="246"/>
      <c r="M1246" s="246"/>
      <c r="N1246" s="246"/>
      <c r="O1246" s="246"/>
    </row>
    <row r="1247" spans="1:15" s="17" customFormat="1">
      <c r="A1247" s="160"/>
      <c r="B1247" s="160"/>
      <c r="D1247" s="141"/>
      <c r="E1247" s="141"/>
      <c r="I1247" s="246"/>
      <c r="J1247" s="246"/>
      <c r="K1247" s="246"/>
      <c r="L1247" s="246"/>
      <c r="M1247" s="246"/>
      <c r="N1247" s="246"/>
      <c r="O1247" s="246"/>
    </row>
    <row r="1248" spans="1:15" s="17" customFormat="1">
      <c r="A1248" s="160"/>
      <c r="B1248" s="160"/>
      <c r="D1248" s="141"/>
      <c r="E1248" s="141"/>
      <c r="I1248" s="246"/>
      <c r="J1248" s="246"/>
      <c r="K1248" s="246"/>
      <c r="L1248" s="246"/>
      <c r="M1248" s="246"/>
      <c r="N1248" s="246"/>
      <c r="O1248" s="246"/>
    </row>
    <row r="1249" spans="1:15" s="17" customFormat="1">
      <c r="A1249" s="160"/>
      <c r="B1249" s="160"/>
      <c r="D1249" s="141"/>
      <c r="E1249" s="141"/>
      <c r="I1249" s="246"/>
      <c r="J1249" s="246"/>
      <c r="K1249" s="246"/>
      <c r="L1249" s="246"/>
      <c r="M1249" s="246"/>
      <c r="N1249" s="246"/>
      <c r="O1249" s="246"/>
    </row>
    <row r="1250" spans="1:15" s="17" customFormat="1">
      <c r="A1250" s="160"/>
      <c r="B1250" s="160"/>
      <c r="D1250" s="141"/>
      <c r="E1250" s="141"/>
      <c r="I1250" s="246"/>
      <c r="J1250" s="246"/>
      <c r="K1250" s="246"/>
      <c r="L1250" s="246"/>
      <c r="M1250" s="246"/>
      <c r="N1250" s="246"/>
      <c r="O1250" s="246"/>
    </row>
    <row r="1251" spans="1:15" s="17" customFormat="1">
      <c r="A1251" s="160"/>
      <c r="B1251" s="160"/>
      <c r="D1251" s="141"/>
      <c r="E1251" s="141"/>
      <c r="I1251" s="246"/>
      <c r="J1251" s="246"/>
      <c r="K1251" s="246"/>
      <c r="L1251" s="246"/>
      <c r="M1251" s="246"/>
      <c r="N1251" s="246"/>
      <c r="O1251" s="246"/>
    </row>
    <row r="1252" spans="1:15" s="17" customFormat="1">
      <c r="A1252" s="160"/>
      <c r="B1252" s="160"/>
      <c r="D1252" s="141"/>
      <c r="E1252" s="141"/>
      <c r="I1252" s="246"/>
      <c r="J1252" s="246"/>
      <c r="K1252" s="246"/>
      <c r="L1252" s="246"/>
      <c r="M1252" s="246"/>
      <c r="N1252" s="246"/>
      <c r="O1252" s="246"/>
    </row>
    <row r="1253" spans="1:15" s="17" customFormat="1">
      <c r="A1253" s="160"/>
      <c r="B1253" s="160"/>
      <c r="D1253" s="141"/>
      <c r="E1253" s="141"/>
      <c r="I1253" s="246"/>
      <c r="J1253" s="246"/>
      <c r="K1253" s="246"/>
      <c r="L1253" s="246"/>
      <c r="M1253" s="246"/>
      <c r="N1253" s="246"/>
      <c r="O1253" s="246"/>
    </row>
    <row r="1254" spans="1:15" s="17" customFormat="1">
      <c r="A1254" s="160"/>
      <c r="B1254" s="160"/>
      <c r="D1254" s="141"/>
      <c r="E1254" s="141"/>
      <c r="I1254" s="246"/>
      <c r="J1254" s="246"/>
      <c r="K1254" s="246"/>
      <c r="L1254" s="246"/>
      <c r="M1254" s="246"/>
      <c r="N1254" s="246"/>
      <c r="O1254" s="246"/>
    </row>
    <row r="1255" spans="1:15" s="17" customFormat="1">
      <c r="A1255" s="160"/>
      <c r="B1255" s="160"/>
      <c r="D1255" s="141"/>
      <c r="E1255" s="141"/>
      <c r="I1255" s="246"/>
      <c r="J1255" s="246"/>
      <c r="K1255" s="246"/>
      <c r="L1255" s="246"/>
      <c r="M1255" s="246"/>
      <c r="N1255" s="246"/>
      <c r="O1255" s="246"/>
    </row>
    <row r="1256" spans="1:15" s="17" customFormat="1">
      <c r="A1256" s="160"/>
      <c r="B1256" s="160"/>
      <c r="D1256" s="141"/>
      <c r="E1256" s="141"/>
      <c r="I1256" s="246"/>
      <c r="J1256" s="246"/>
      <c r="K1256" s="246"/>
      <c r="L1256" s="246"/>
      <c r="M1256" s="246"/>
      <c r="N1256" s="246"/>
      <c r="O1256" s="246"/>
    </row>
    <row r="1257" spans="1:15" s="17" customFormat="1">
      <c r="A1257" s="160"/>
      <c r="B1257" s="160"/>
      <c r="D1257" s="141"/>
      <c r="E1257" s="141"/>
      <c r="I1257" s="246"/>
      <c r="J1257" s="246"/>
      <c r="K1257" s="246"/>
      <c r="L1257" s="246"/>
      <c r="M1257" s="246"/>
      <c r="N1257" s="246"/>
      <c r="O1257" s="246"/>
    </row>
    <row r="1258" spans="1:15" s="17" customFormat="1">
      <c r="A1258" s="160"/>
      <c r="B1258" s="160"/>
      <c r="D1258" s="141"/>
      <c r="E1258" s="141"/>
      <c r="I1258" s="246"/>
      <c r="J1258" s="246"/>
      <c r="K1258" s="246"/>
      <c r="L1258" s="246"/>
      <c r="M1258" s="246"/>
      <c r="N1258" s="246"/>
      <c r="O1258" s="246"/>
    </row>
    <row r="1259" spans="1:15" s="17" customFormat="1">
      <c r="A1259" s="160"/>
      <c r="B1259" s="160"/>
      <c r="D1259" s="141"/>
      <c r="E1259" s="141"/>
      <c r="I1259" s="246"/>
      <c r="J1259" s="246"/>
      <c r="K1259" s="246"/>
      <c r="L1259" s="246"/>
      <c r="M1259" s="246"/>
      <c r="N1259" s="246"/>
      <c r="O1259" s="246"/>
    </row>
    <row r="1260" spans="1:15" s="17" customFormat="1">
      <c r="A1260" s="160"/>
      <c r="B1260" s="160"/>
      <c r="D1260" s="141"/>
      <c r="E1260" s="141"/>
      <c r="I1260" s="246"/>
      <c r="J1260" s="246"/>
      <c r="K1260" s="246"/>
      <c r="L1260" s="246"/>
      <c r="M1260" s="246"/>
      <c r="N1260" s="246"/>
      <c r="O1260" s="246"/>
    </row>
    <row r="1261" spans="1:15" s="17" customFormat="1">
      <c r="A1261" s="160"/>
      <c r="B1261" s="160"/>
      <c r="D1261" s="141"/>
      <c r="E1261" s="141"/>
      <c r="I1261" s="246"/>
      <c r="J1261" s="246"/>
      <c r="K1261" s="246"/>
      <c r="L1261" s="246"/>
      <c r="M1261" s="246"/>
      <c r="N1261" s="246"/>
      <c r="O1261" s="246"/>
    </row>
    <row r="1262" spans="1:15" s="17" customFormat="1">
      <c r="A1262" s="160"/>
      <c r="B1262" s="160"/>
      <c r="D1262" s="141"/>
      <c r="E1262" s="141"/>
      <c r="I1262" s="246"/>
      <c r="J1262" s="246"/>
      <c r="K1262" s="246"/>
      <c r="L1262" s="246"/>
      <c r="M1262" s="246"/>
      <c r="N1262" s="246"/>
      <c r="O1262" s="246"/>
    </row>
    <row r="1263" spans="1:15" s="17" customFormat="1">
      <c r="A1263" s="160"/>
      <c r="B1263" s="160"/>
      <c r="D1263" s="141"/>
      <c r="E1263" s="141"/>
      <c r="I1263" s="246"/>
      <c r="J1263" s="246"/>
      <c r="K1263" s="246"/>
      <c r="L1263" s="246"/>
      <c r="M1263" s="246"/>
      <c r="N1263" s="246"/>
      <c r="O1263" s="246"/>
    </row>
    <row r="1264" spans="1:15" s="17" customFormat="1">
      <c r="A1264" s="160"/>
      <c r="B1264" s="160"/>
      <c r="D1264" s="141"/>
      <c r="E1264" s="141"/>
      <c r="I1264" s="246"/>
      <c r="J1264" s="246"/>
      <c r="K1264" s="246"/>
      <c r="L1264" s="246"/>
      <c r="M1264" s="246"/>
      <c r="N1264" s="246"/>
      <c r="O1264" s="246"/>
    </row>
    <row r="1265" spans="1:15" s="17" customFormat="1">
      <c r="A1265" s="160"/>
      <c r="B1265" s="160"/>
      <c r="D1265" s="141"/>
      <c r="E1265" s="141"/>
      <c r="I1265" s="246"/>
      <c r="J1265" s="246"/>
      <c r="K1265" s="246"/>
      <c r="L1265" s="246"/>
      <c r="M1265" s="246"/>
      <c r="N1265" s="246"/>
      <c r="O1265" s="246"/>
    </row>
    <row r="1266" spans="1:15" s="17" customFormat="1">
      <c r="A1266" s="160"/>
      <c r="B1266" s="160"/>
      <c r="D1266" s="141"/>
      <c r="E1266" s="141"/>
      <c r="I1266" s="246"/>
      <c r="J1266" s="246"/>
      <c r="K1266" s="246"/>
      <c r="L1266" s="246"/>
      <c r="M1266" s="246"/>
      <c r="N1266" s="246"/>
      <c r="O1266" s="246"/>
    </row>
    <row r="1267" spans="1:15" s="17" customFormat="1">
      <c r="A1267" s="160"/>
      <c r="B1267" s="160"/>
      <c r="D1267" s="141"/>
      <c r="E1267" s="141"/>
      <c r="I1267" s="246"/>
      <c r="J1267" s="246"/>
      <c r="K1267" s="246"/>
      <c r="L1267" s="246"/>
      <c r="M1267" s="246"/>
      <c r="N1267" s="246"/>
      <c r="O1267" s="246"/>
    </row>
    <row r="1268" spans="1:15" s="17" customFormat="1">
      <c r="A1268" s="160"/>
      <c r="B1268" s="160"/>
      <c r="D1268" s="141"/>
      <c r="E1268" s="141"/>
      <c r="I1268" s="246"/>
      <c r="J1268" s="246"/>
      <c r="K1268" s="246"/>
      <c r="L1268" s="246"/>
      <c r="M1268" s="246"/>
      <c r="N1268" s="246"/>
      <c r="O1268" s="246"/>
    </row>
    <row r="1269" spans="1:15" s="17" customFormat="1">
      <c r="A1269" s="160"/>
      <c r="B1269" s="160"/>
      <c r="D1269" s="141"/>
      <c r="E1269" s="141"/>
      <c r="I1269" s="246"/>
      <c r="J1269" s="246"/>
      <c r="K1269" s="246"/>
      <c r="L1269" s="246"/>
      <c r="M1269" s="246"/>
      <c r="N1269" s="246"/>
      <c r="O1269" s="246"/>
    </row>
    <row r="1270" spans="1:15" s="17" customFormat="1">
      <c r="A1270" s="160"/>
      <c r="B1270" s="160"/>
      <c r="D1270" s="141"/>
      <c r="E1270" s="141"/>
      <c r="I1270" s="246"/>
      <c r="J1270" s="246"/>
      <c r="K1270" s="246"/>
      <c r="L1270" s="246"/>
      <c r="M1270" s="246"/>
      <c r="N1270" s="246"/>
      <c r="O1270" s="246"/>
    </row>
    <row r="1271" spans="1:15" s="17" customFormat="1">
      <c r="A1271" s="160"/>
      <c r="B1271" s="160"/>
      <c r="D1271" s="141"/>
      <c r="E1271" s="141"/>
      <c r="I1271" s="246"/>
      <c r="J1271" s="246"/>
      <c r="K1271" s="246"/>
      <c r="L1271" s="246"/>
      <c r="M1271" s="246"/>
      <c r="N1271" s="246"/>
      <c r="O1271" s="246"/>
    </row>
    <row r="1272" spans="1:15" s="17" customFormat="1">
      <c r="A1272" s="160"/>
      <c r="B1272" s="160"/>
      <c r="D1272" s="141"/>
      <c r="E1272" s="141"/>
      <c r="I1272" s="246"/>
      <c r="J1272" s="246"/>
      <c r="K1272" s="246"/>
      <c r="L1272" s="246"/>
      <c r="M1272" s="246"/>
      <c r="N1272" s="246"/>
      <c r="O1272" s="246"/>
    </row>
    <row r="1273" spans="1:15" s="17" customFormat="1">
      <c r="A1273" s="160"/>
      <c r="B1273" s="160"/>
      <c r="D1273" s="141"/>
      <c r="E1273" s="141"/>
      <c r="I1273" s="246"/>
      <c r="J1273" s="246"/>
      <c r="K1273" s="246"/>
      <c r="L1273" s="246"/>
      <c r="M1273" s="246"/>
      <c r="N1273" s="246"/>
      <c r="O1273" s="246"/>
    </row>
    <row r="1274" spans="1:15" s="17" customFormat="1">
      <c r="A1274" s="160"/>
      <c r="B1274" s="160"/>
      <c r="D1274" s="141"/>
      <c r="E1274" s="141"/>
      <c r="I1274" s="246"/>
      <c r="J1274" s="246"/>
      <c r="K1274" s="246"/>
      <c r="L1274" s="246"/>
      <c r="M1274" s="246"/>
      <c r="N1274" s="246"/>
      <c r="O1274" s="246"/>
    </row>
    <row r="1275" spans="1:15" s="17" customFormat="1">
      <c r="A1275" s="160"/>
      <c r="B1275" s="160"/>
      <c r="D1275" s="141"/>
      <c r="E1275" s="141"/>
      <c r="I1275" s="246"/>
      <c r="J1275" s="246"/>
      <c r="K1275" s="246"/>
      <c r="L1275" s="246"/>
      <c r="M1275" s="246"/>
      <c r="N1275" s="246"/>
      <c r="O1275" s="246"/>
    </row>
    <row r="1276" spans="1:15" s="17" customFormat="1">
      <c r="A1276" s="160"/>
      <c r="B1276" s="160"/>
      <c r="D1276" s="141"/>
      <c r="E1276" s="141"/>
      <c r="I1276" s="246"/>
      <c r="J1276" s="246"/>
      <c r="K1276" s="246"/>
      <c r="L1276" s="246"/>
      <c r="M1276" s="246"/>
      <c r="N1276" s="246"/>
      <c r="O1276" s="246"/>
    </row>
    <row r="1277" spans="1:15" s="17" customFormat="1">
      <c r="A1277" s="160"/>
      <c r="B1277" s="160"/>
      <c r="D1277" s="141"/>
      <c r="E1277" s="141"/>
      <c r="I1277" s="246"/>
      <c r="J1277" s="246"/>
      <c r="K1277" s="246"/>
      <c r="L1277" s="246"/>
      <c r="M1277" s="246"/>
      <c r="N1277" s="246"/>
      <c r="O1277" s="246"/>
    </row>
    <row r="1278" spans="1:15" s="17" customFormat="1">
      <c r="A1278" s="160"/>
      <c r="B1278" s="160"/>
      <c r="D1278" s="141"/>
      <c r="E1278" s="141"/>
      <c r="I1278" s="246"/>
      <c r="J1278" s="246"/>
      <c r="K1278" s="246"/>
      <c r="L1278" s="246"/>
      <c r="M1278" s="246"/>
      <c r="N1278" s="246"/>
      <c r="O1278" s="246"/>
    </row>
    <row r="1279" spans="1:15" s="17" customFormat="1">
      <c r="A1279" s="160"/>
      <c r="B1279" s="160"/>
      <c r="D1279" s="141"/>
      <c r="E1279" s="141"/>
      <c r="I1279" s="246"/>
      <c r="J1279" s="246"/>
      <c r="K1279" s="246"/>
      <c r="L1279" s="246"/>
      <c r="M1279" s="246"/>
      <c r="N1279" s="246"/>
      <c r="O1279" s="246"/>
    </row>
    <row r="1280" spans="1:15" s="17" customFormat="1">
      <c r="A1280" s="160"/>
      <c r="B1280" s="160"/>
      <c r="D1280" s="141"/>
      <c r="E1280" s="141"/>
      <c r="I1280" s="246"/>
      <c r="J1280" s="246"/>
      <c r="K1280" s="246"/>
      <c r="L1280" s="246"/>
      <c r="M1280" s="246"/>
      <c r="N1280" s="246"/>
      <c r="O1280" s="246"/>
    </row>
    <row r="1281" spans="1:15" s="17" customFormat="1">
      <c r="A1281" s="160"/>
      <c r="B1281" s="160"/>
      <c r="D1281" s="141"/>
      <c r="E1281" s="141"/>
      <c r="I1281" s="246"/>
      <c r="J1281" s="246"/>
      <c r="K1281" s="246"/>
      <c r="L1281" s="246"/>
      <c r="M1281" s="246"/>
      <c r="N1281" s="246"/>
      <c r="O1281" s="246"/>
    </row>
    <row r="1282" spans="1:15" s="17" customFormat="1">
      <c r="A1282" s="160"/>
      <c r="B1282" s="160"/>
      <c r="D1282" s="141"/>
      <c r="E1282" s="141"/>
      <c r="I1282" s="246"/>
      <c r="J1282" s="246"/>
      <c r="K1282" s="246"/>
      <c r="L1282" s="246"/>
      <c r="M1282" s="246"/>
      <c r="N1282" s="246"/>
      <c r="O1282" s="246"/>
    </row>
    <row r="1283" spans="1:15" s="17" customFormat="1">
      <c r="A1283" s="160"/>
      <c r="B1283" s="160"/>
      <c r="D1283" s="141"/>
      <c r="E1283" s="141"/>
      <c r="I1283" s="246"/>
      <c r="J1283" s="246"/>
      <c r="K1283" s="246"/>
      <c r="L1283" s="246"/>
      <c r="M1283" s="246"/>
      <c r="N1283" s="246"/>
      <c r="O1283" s="246"/>
    </row>
    <row r="1284" spans="1:15" s="17" customFormat="1">
      <c r="A1284" s="160"/>
      <c r="B1284" s="160"/>
      <c r="D1284" s="141"/>
      <c r="E1284" s="141"/>
      <c r="I1284" s="246"/>
      <c r="J1284" s="246"/>
      <c r="K1284" s="246"/>
      <c r="L1284" s="246"/>
      <c r="M1284" s="246"/>
      <c r="N1284" s="246"/>
      <c r="O1284" s="246"/>
    </row>
    <row r="1285" spans="1:15" s="17" customFormat="1">
      <c r="A1285" s="160"/>
      <c r="B1285" s="160"/>
      <c r="D1285" s="141"/>
      <c r="E1285" s="141"/>
      <c r="I1285" s="246"/>
      <c r="J1285" s="246"/>
      <c r="K1285" s="246"/>
      <c r="L1285" s="246"/>
      <c r="M1285" s="246"/>
      <c r="N1285" s="246"/>
      <c r="O1285" s="246"/>
    </row>
    <row r="1286" spans="1:15" s="17" customFormat="1">
      <c r="A1286" s="160"/>
      <c r="B1286" s="160"/>
      <c r="D1286" s="141"/>
      <c r="E1286" s="141"/>
      <c r="I1286" s="246"/>
      <c r="J1286" s="246"/>
      <c r="K1286" s="246"/>
      <c r="L1286" s="246"/>
      <c r="M1286" s="246"/>
      <c r="N1286" s="246"/>
      <c r="O1286" s="246"/>
    </row>
    <row r="1287" spans="1:15" s="17" customFormat="1">
      <c r="A1287" s="160"/>
      <c r="B1287" s="160"/>
      <c r="D1287" s="141"/>
      <c r="E1287" s="141"/>
      <c r="I1287" s="246"/>
      <c r="J1287" s="246"/>
      <c r="K1287" s="246"/>
      <c r="L1287" s="246"/>
      <c r="M1287" s="246"/>
      <c r="N1287" s="246"/>
      <c r="O1287" s="246"/>
    </row>
    <row r="1288" spans="1:15" s="17" customFormat="1">
      <c r="A1288" s="160"/>
      <c r="B1288" s="160"/>
      <c r="D1288" s="141"/>
      <c r="E1288" s="141"/>
      <c r="I1288" s="246"/>
      <c r="J1288" s="246"/>
      <c r="K1288" s="246"/>
      <c r="L1288" s="246"/>
      <c r="M1288" s="246"/>
      <c r="N1288" s="246"/>
      <c r="O1288" s="246"/>
    </row>
    <row r="1289" spans="1:15" s="17" customFormat="1">
      <c r="A1289" s="160"/>
      <c r="B1289" s="160"/>
      <c r="D1289" s="141"/>
      <c r="E1289" s="141"/>
      <c r="I1289" s="246"/>
      <c r="J1289" s="246"/>
      <c r="K1289" s="246"/>
      <c r="L1289" s="246"/>
      <c r="M1289" s="246"/>
      <c r="N1289" s="246"/>
      <c r="O1289" s="246"/>
    </row>
    <row r="1290" spans="1:15" s="17" customFormat="1">
      <c r="A1290" s="160"/>
      <c r="B1290" s="160"/>
      <c r="D1290" s="141"/>
      <c r="E1290" s="141"/>
      <c r="I1290" s="246"/>
      <c r="J1290" s="246"/>
      <c r="K1290" s="246"/>
      <c r="L1290" s="246"/>
      <c r="M1290" s="246"/>
      <c r="N1290" s="246"/>
      <c r="O1290" s="246"/>
    </row>
    <row r="1291" spans="1:15" s="17" customFormat="1">
      <c r="A1291" s="160"/>
      <c r="B1291" s="160"/>
      <c r="D1291" s="141"/>
      <c r="E1291" s="141"/>
      <c r="I1291" s="246"/>
      <c r="J1291" s="246"/>
      <c r="K1291" s="246"/>
      <c r="L1291" s="246"/>
      <c r="M1291" s="246"/>
      <c r="N1291" s="246"/>
      <c r="O1291" s="246"/>
    </row>
    <row r="1292" spans="1:15" s="17" customFormat="1">
      <c r="A1292" s="160"/>
      <c r="B1292" s="160"/>
      <c r="D1292" s="141"/>
      <c r="E1292" s="141"/>
      <c r="I1292" s="246"/>
      <c r="J1292" s="246"/>
      <c r="K1292" s="246"/>
      <c r="L1292" s="246"/>
      <c r="M1292" s="246"/>
      <c r="N1292" s="246"/>
      <c r="O1292" s="246"/>
    </row>
    <row r="1293" spans="1:15" s="17" customFormat="1">
      <c r="A1293" s="160"/>
      <c r="B1293" s="160"/>
      <c r="D1293" s="141"/>
      <c r="E1293" s="141"/>
      <c r="I1293" s="246"/>
      <c r="J1293" s="246"/>
      <c r="K1293" s="246"/>
      <c r="L1293" s="246"/>
      <c r="M1293" s="246"/>
      <c r="N1293" s="246"/>
      <c r="O1293" s="246"/>
    </row>
    <row r="1294" spans="1:15" s="17" customFormat="1">
      <c r="A1294" s="160"/>
      <c r="B1294" s="160"/>
      <c r="D1294" s="141"/>
      <c r="E1294" s="141"/>
      <c r="I1294" s="246"/>
      <c r="J1294" s="246"/>
      <c r="K1294" s="246"/>
      <c r="L1294" s="246"/>
      <c r="M1294" s="246"/>
      <c r="N1294" s="246"/>
      <c r="O1294" s="246"/>
    </row>
    <row r="1295" spans="1:15" s="17" customFormat="1">
      <c r="A1295" s="160"/>
      <c r="B1295" s="160"/>
      <c r="D1295" s="141"/>
      <c r="E1295" s="141"/>
      <c r="I1295" s="246"/>
      <c r="J1295" s="246"/>
      <c r="K1295" s="246"/>
      <c r="L1295" s="246"/>
      <c r="M1295" s="246"/>
      <c r="N1295" s="246"/>
      <c r="O1295" s="246"/>
    </row>
    <row r="1296" spans="1:15" s="17" customFormat="1">
      <c r="A1296" s="160"/>
      <c r="B1296" s="160"/>
      <c r="D1296" s="141"/>
      <c r="E1296" s="141"/>
      <c r="I1296" s="246"/>
      <c r="J1296" s="246"/>
      <c r="K1296" s="246"/>
      <c r="L1296" s="246"/>
      <c r="M1296" s="246"/>
      <c r="N1296" s="246"/>
      <c r="O1296" s="246"/>
    </row>
    <row r="1297" spans="1:15" s="17" customFormat="1">
      <c r="A1297" s="160"/>
      <c r="B1297" s="160"/>
      <c r="D1297" s="141"/>
      <c r="E1297" s="141"/>
      <c r="I1297" s="246"/>
      <c r="J1297" s="246"/>
      <c r="K1297" s="246"/>
      <c r="L1297" s="246"/>
      <c r="M1297" s="246"/>
      <c r="N1297" s="246"/>
      <c r="O1297" s="246"/>
    </row>
    <row r="1298" spans="1:15" s="17" customFormat="1">
      <c r="A1298" s="160"/>
      <c r="B1298" s="160"/>
      <c r="D1298" s="141"/>
      <c r="E1298" s="141"/>
      <c r="I1298" s="246"/>
      <c r="J1298" s="246"/>
      <c r="K1298" s="246"/>
      <c r="L1298" s="246"/>
      <c r="M1298" s="246"/>
      <c r="N1298" s="246"/>
      <c r="O1298" s="246"/>
    </row>
    <row r="1299" spans="1:15" s="17" customFormat="1">
      <c r="A1299" s="160"/>
      <c r="B1299" s="160"/>
      <c r="D1299" s="141"/>
      <c r="E1299" s="141"/>
      <c r="I1299" s="246"/>
      <c r="J1299" s="246"/>
      <c r="K1299" s="246"/>
      <c r="L1299" s="246"/>
      <c r="M1299" s="246"/>
      <c r="N1299" s="246"/>
      <c r="O1299" s="246"/>
    </row>
    <row r="1300" spans="1:15" s="17" customFormat="1">
      <c r="A1300" s="160"/>
      <c r="B1300" s="160"/>
      <c r="D1300" s="141"/>
      <c r="E1300" s="141"/>
      <c r="I1300" s="246"/>
      <c r="J1300" s="246"/>
      <c r="K1300" s="246"/>
      <c r="L1300" s="246"/>
      <c r="M1300" s="246"/>
      <c r="N1300" s="246"/>
      <c r="O1300" s="246"/>
    </row>
    <row r="1301" spans="1:15" s="17" customFormat="1">
      <c r="A1301" s="160"/>
      <c r="B1301" s="160"/>
      <c r="D1301" s="141"/>
      <c r="E1301" s="141"/>
      <c r="I1301" s="246"/>
      <c r="J1301" s="246"/>
      <c r="K1301" s="246"/>
      <c r="L1301" s="246"/>
      <c r="M1301" s="246"/>
      <c r="N1301" s="246"/>
      <c r="O1301" s="246"/>
    </row>
    <row r="1302" spans="1:15" s="17" customFormat="1">
      <c r="A1302" s="160"/>
      <c r="B1302" s="160"/>
      <c r="D1302" s="141"/>
      <c r="E1302" s="141"/>
      <c r="I1302" s="246"/>
      <c r="J1302" s="246"/>
      <c r="K1302" s="246"/>
      <c r="L1302" s="246"/>
      <c r="M1302" s="246"/>
      <c r="N1302" s="246"/>
      <c r="O1302" s="246"/>
    </row>
    <row r="1303" spans="1:15" s="17" customFormat="1">
      <c r="A1303" s="160"/>
      <c r="B1303" s="160"/>
      <c r="D1303" s="141"/>
      <c r="E1303" s="141"/>
      <c r="I1303" s="246"/>
      <c r="J1303" s="246"/>
      <c r="K1303" s="246"/>
      <c r="L1303" s="246"/>
      <c r="M1303" s="246"/>
      <c r="N1303" s="246"/>
      <c r="O1303" s="246"/>
    </row>
    <row r="1304" spans="1:15" s="17" customFormat="1">
      <c r="A1304" s="160"/>
      <c r="B1304" s="160"/>
      <c r="D1304" s="141"/>
      <c r="E1304" s="141"/>
      <c r="I1304" s="246"/>
      <c r="J1304" s="246"/>
      <c r="K1304" s="246"/>
      <c r="L1304" s="246"/>
      <c r="M1304" s="246"/>
      <c r="N1304" s="246"/>
      <c r="O1304" s="246"/>
    </row>
    <row r="1305" spans="1:15" s="17" customFormat="1">
      <c r="A1305" s="160"/>
      <c r="B1305" s="160"/>
      <c r="D1305" s="141"/>
      <c r="E1305" s="141"/>
      <c r="I1305" s="246"/>
      <c r="J1305" s="246"/>
      <c r="K1305" s="246"/>
      <c r="L1305" s="246"/>
      <c r="M1305" s="246"/>
      <c r="N1305" s="246"/>
      <c r="O1305" s="246"/>
    </row>
    <row r="1306" spans="1:15" s="17" customFormat="1">
      <c r="A1306" s="160"/>
      <c r="B1306" s="160"/>
      <c r="D1306" s="141"/>
      <c r="E1306" s="141"/>
      <c r="I1306" s="246"/>
      <c r="J1306" s="246"/>
      <c r="K1306" s="246"/>
      <c r="L1306" s="246"/>
      <c r="M1306" s="246"/>
      <c r="N1306" s="246"/>
      <c r="O1306" s="246"/>
    </row>
    <row r="1307" spans="1:15" s="17" customFormat="1">
      <c r="A1307" s="160"/>
      <c r="B1307" s="160"/>
      <c r="D1307" s="141"/>
      <c r="E1307" s="141"/>
      <c r="I1307" s="246"/>
      <c r="J1307" s="246"/>
      <c r="K1307" s="246"/>
      <c r="L1307" s="246"/>
      <c r="M1307" s="246"/>
      <c r="N1307" s="246"/>
      <c r="O1307" s="246"/>
    </row>
    <row r="1308" spans="1:15" s="17" customFormat="1">
      <c r="A1308" s="160"/>
      <c r="B1308" s="160"/>
      <c r="D1308" s="141"/>
      <c r="E1308" s="141"/>
      <c r="I1308" s="246"/>
      <c r="J1308" s="246"/>
      <c r="K1308" s="246"/>
      <c r="L1308" s="246"/>
      <c r="M1308" s="246"/>
      <c r="N1308" s="246"/>
      <c r="O1308" s="246"/>
    </row>
    <row r="1309" spans="1:15" s="17" customFormat="1">
      <c r="A1309" s="160"/>
      <c r="B1309" s="160"/>
      <c r="D1309" s="141"/>
      <c r="E1309" s="141"/>
      <c r="I1309" s="246"/>
      <c r="J1309" s="246"/>
      <c r="K1309" s="246"/>
      <c r="L1309" s="246"/>
      <c r="M1309" s="246"/>
      <c r="N1309" s="246"/>
      <c r="O1309" s="246"/>
    </row>
    <row r="1310" spans="1:15" s="17" customFormat="1">
      <c r="A1310" s="160"/>
      <c r="B1310" s="160"/>
      <c r="D1310" s="141"/>
      <c r="E1310" s="141"/>
      <c r="I1310" s="246"/>
      <c r="J1310" s="246"/>
      <c r="K1310" s="246"/>
      <c r="L1310" s="246"/>
      <c r="M1310" s="246"/>
      <c r="N1310" s="246"/>
      <c r="O1310" s="246"/>
    </row>
    <row r="1311" spans="1:15" s="17" customFormat="1">
      <c r="A1311" s="160"/>
      <c r="B1311" s="160"/>
      <c r="D1311" s="141"/>
      <c r="E1311" s="141"/>
      <c r="I1311" s="246"/>
      <c r="J1311" s="246"/>
      <c r="K1311" s="246"/>
      <c r="L1311" s="246"/>
      <c r="M1311" s="246"/>
      <c r="N1311" s="246"/>
      <c r="O1311" s="246"/>
    </row>
    <row r="1312" spans="1:15" s="17" customFormat="1">
      <c r="A1312" s="160"/>
      <c r="B1312" s="160"/>
      <c r="D1312" s="141"/>
      <c r="E1312" s="141"/>
      <c r="I1312" s="246"/>
      <c r="J1312" s="246"/>
      <c r="K1312" s="246"/>
      <c r="L1312" s="246"/>
      <c r="M1312" s="246"/>
      <c r="N1312" s="246"/>
      <c r="O1312" s="246"/>
    </row>
    <row r="1313" spans="1:15" s="17" customFormat="1">
      <c r="A1313" s="160"/>
      <c r="B1313" s="160"/>
      <c r="D1313" s="141"/>
      <c r="E1313" s="141"/>
      <c r="I1313" s="246"/>
      <c r="J1313" s="246"/>
      <c r="K1313" s="246"/>
      <c r="L1313" s="246"/>
      <c r="M1313" s="246"/>
      <c r="N1313" s="246"/>
      <c r="O1313" s="246"/>
    </row>
    <row r="1314" spans="1:15" s="17" customFormat="1">
      <c r="A1314" s="160"/>
      <c r="B1314" s="160"/>
      <c r="D1314" s="141"/>
      <c r="E1314" s="141"/>
      <c r="I1314" s="246"/>
      <c r="J1314" s="246"/>
      <c r="K1314" s="246"/>
      <c r="L1314" s="246"/>
      <c r="M1314" s="246"/>
      <c r="N1314" s="246"/>
      <c r="O1314" s="246"/>
    </row>
    <row r="1315" spans="1:15" s="17" customFormat="1">
      <c r="A1315" s="160"/>
      <c r="B1315" s="160"/>
      <c r="D1315" s="141"/>
      <c r="E1315" s="141"/>
      <c r="I1315" s="246"/>
      <c r="J1315" s="246"/>
      <c r="K1315" s="246"/>
      <c r="L1315" s="246"/>
      <c r="M1315" s="246"/>
      <c r="N1315" s="246"/>
      <c r="O1315" s="246"/>
    </row>
    <row r="1316" spans="1:15" s="17" customFormat="1">
      <c r="A1316" s="160"/>
      <c r="B1316" s="160"/>
      <c r="D1316" s="141"/>
      <c r="E1316" s="141"/>
      <c r="I1316" s="246"/>
      <c r="J1316" s="246"/>
      <c r="K1316" s="246"/>
      <c r="L1316" s="246"/>
      <c r="M1316" s="246"/>
      <c r="N1316" s="246"/>
      <c r="O1316" s="246"/>
    </row>
    <row r="1317" spans="1:15" s="17" customFormat="1">
      <c r="A1317" s="160"/>
      <c r="B1317" s="160"/>
      <c r="D1317" s="141"/>
      <c r="E1317" s="141"/>
      <c r="I1317" s="246"/>
      <c r="J1317" s="246"/>
      <c r="K1317" s="246"/>
      <c r="L1317" s="246"/>
      <c r="M1317" s="246"/>
      <c r="N1317" s="246"/>
      <c r="O1317" s="246"/>
    </row>
    <row r="1318" spans="1:15" s="17" customFormat="1">
      <c r="A1318" s="160"/>
      <c r="B1318" s="160"/>
      <c r="D1318" s="141"/>
      <c r="E1318" s="141"/>
      <c r="I1318" s="246"/>
      <c r="J1318" s="246"/>
      <c r="K1318" s="246"/>
      <c r="L1318" s="246"/>
      <c r="M1318" s="246"/>
      <c r="N1318" s="246"/>
      <c r="O1318" s="246"/>
    </row>
    <row r="1319" spans="1:15" s="17" customFormat="1">
      <c r="A1319" s="160"/>
      <c r="B1319" s="160"/>
      <c r="D1319" s="141"/>
      <c r="E1319" s="141"/>
      <c r="I1319" s="246"/>
      <c r="J1319" s="246"/>
      <c r="K1319" s="246"/>
      <c r="L1319" s="246"/>
      <c r="M1319" s="246"/>
      <c r="N1319" s="246"/>
      <c r="O1319" s="246"/>
    </row>
    <row r="1320" spans="1:15" s="17" customFormat="1">
      <c r="A1320" s="160"/>
      <c r="B1320" s="160"/>
      <c r="D1320" s="141"/>
      <c r="E1320" s="141"/>
      <c r="I1320" s="246"/>
      <c r="J1320" s="246"/>
      <c r="K1320" s="246"/>
      <c r="L1320" s="246"/>
      <c r="M1320" s="246"/>
      <c r="N1320" s="246"/>
      <c r="O1320" s="246"/>
    </row>
    <row r="1321" spans="1:15" s="17" customFormat="1">
      <c r="A1321" s="160"/>
      <c r="B1321" s="160"/>
      <c r="D1321" s="141"/>
      <c r="E1321" s="141"/>
      <c r="I1321" s="246"/>
      <c r="J1321" s="246"/>
      <c r="K1321" s="246"/>
      <c r="L1321" s="246"/>
      <c r="M1321" s="246"/>
      <c r="N1321" s="246"/>
      <c r="O1321" s="246"/>
    </row>
    <row r="1322" spans="1:15" s="17" customFormat="1">
      <c r="A1322" s="160"/>
      <c r="B1322" s="160"/>
      <c r="D1322" s="141"/>
      <c r="E1322" s="141"/>
      <c r="I1322" s="246"/>
      <c r="J1322" s="246"/>
      <c r="K1322" s="246"/>
      <c r="L1322" s="246"/>
      <c r="M1322" s="246"/>
      <c r="N1322" s="246"/>
      <c r="O1322" s="246"/>
    </row>
    <row r="1323" spans="1:15" s="17" customFormat="1">
      <c r="A1323" s="160"/>
      <c r="B1323" s="160"/>
      <c r="D1323" s="141"/>
      <c r="E1323" s="141"/>
      <c r="I1323" s="246"/>
      <c r="J1323" s="246"/>
      <c r="K1323" s="246"/>
      <c r="L1323" s="246"/>
      <c r="M1323" s="246"/>
      <c r="N1323" s="246"/>
      <c r="O1323" s="246"/>
    </row>
    <row r="1324" spans="1:15" s="17" customFormat="1">
      <c r="A1324" s="160"/>
      <c r="B1324" s="160"/>
      <c r="D1324" s="141"/>
      <c r="E1324" s="141"/>
      <c r="I1324" s="246"/>
      <c r="J1324" s="246"/>
      <c r="K1324" s="246"/>
      <c r="L1324" s="246"/>
      <c r="M1324" s="246"/>
      <c r="N1324" s="246"/>
      <c r="O1324" s="246"/>
    </row>
    <row r="1325" spans="1:15" s="17" customFormat="1">
      <c r="A1325" s="160"/>
      <c r="B1325" s="160"/>
      <c r="D1325" s="141"/>
      <c r="E1325" s="141"/>
      <c r="I1325" s="246"/>
      <c r="J1325" s="246"/>
      <c r="K1325" s="246"/>
      <c r="L1325" s="246"/>
      <c r="M1325" s="246"/>
      <c r="N1325" s="246"/>
      <c r="O1325" s="246"/>
    </row>
    <row r="1326" spans="1:15" s="17" customFormat="1">
      <c r="A1326" s="160"/>
      <c r="B1326" s="160"/>
      <c r="D1326" s="141"/>
      <c r="E1326" s="141"/>
      <c r="I1326" s="246"/>
      <c r="J1326" s="246"/>
      <c r="K1326" s="246"/>
      <c r="L1326" s="246"/>
      <c r="M1326" s="246"/>
      <c r="N1326" s="246"/>
      <c r="O1326" s="246"/>
    </row>
    <row r="1327" spans="1:15" s="17" customFormat="1">
      <c r="A1327" s="160"/>
      <c r="B1327" s="160"/>
      <c r="D1327" s="141"/>
      <c r="E1327" s="141"/>
      <c r="I1327" s="246"/>
      <c r="J1327" s="246"/>
      <c r="K1327" s="246"/>
      <c r="L1327" s="246"/>
      <c r="M1327" s="246"/>
      <c r="N1327" s="246"/>
      <c r="O1327" s="246"/>
    </row>
    <row r="1328" spans="1:15" s="17" customFormat="1">
      <c r="A1328" s="160"/>
      <c r="B1328" s="160"/>
      <c r="D1328" s="141"/>
      <c r="E1328" s="141"/>
      <c r="I1328" s="246"/>
      <c r="J1328" s="246"/>
      <c r="K1328" s="246"/>
      <c r="L1328" s="246"/>
      <c r="M1328" s="246"/>
      <c r="N1328" s="246"/>
      <c r="O1328" s="246"/>
    </row>
    <row r="1329" spans="1:15" s="17" customFormat="1">
      <c r="A1329" s="160"/>
      <c r="B1329" s="160"/>
      <c r="D1329" s="141"/>
      <c r="E1329" s="141"/>
      <c r="I1329" s="246"/>
      <c r="J1329" s="246"/>
      <c r="K1329" s="246"/>
      <c r="L1329" s="246"/>
      <c r="M1329" s="246"/>
      <c r="N1329" s="246"/>
      <c r="O1329" s="246"/>
    </row>
    <row r="1330" spans="1:15" s="17" customFormat="1">
      <c r="A1330" s="160"/>
      <c r="B1330" s="160"/>
      <c r="D1330" s="141"/>
      <c r="E1330" s="141"/>
      <c r="I1330" s="246"/>
      <c r="J1330" s="246"/>
      <c r="K1330" s="246"/>
      <c r="L1330" s="246"/>
      <c r="M1330" s="246"/>
      <c r="N1330" s="246"/>
      <c r="O1330" s="246"/>
    </row>
    <row r="1331" spans="1:15" s="17" customFormat="1">
      <c r="A1331" s="160"/>
      <c r="B1331" s="160"/>
      <c r="D1331" s="141"/>
      <c r="E1331" s="141"/>
      <c r="I1331" s="246"/>
      <c r="J1331" s="246"/>
      <c r="K1331" s="246"/>
      <c r="L1331" s="246"/>
      <c r="M1331" s="246"/>
      <c r="N1331" s="246"/>
      <c r="O1331" s="246"/>
    </row>
    <row r="1332" spans="1:15" s="17" customFormat="1">
      <c r="A1332" s="160"/>
      <c r="B1332" s="160"/>
      <c r="D1332" s="141"/>
      <c r="E1332" s="141"/>
      <c r="I1332" s="246"/>
      <c r="J1332" s="246"/>
      <c r="K1332" s="246"/>
      <c r="L1332" s="246"/>
      <c r="M1332" s="246"/>
      <c r="N1332" s="246"/>
      <c r="O1332" s="246"/>
    </row>
    <row r="1333" spans="1:15" s="17" customFormat="1">
      <c r="A1333" s="160"/>
      <c r="B1333" s="160"/>
      <c r="D1333" s="141"/>
      <c r="E1333" s="141"/>
      <c r="I1333" s="246"/>
      <c r="J1333" s="246"/>
      <c r="K1333" s="246"/>
      <c r="L1333" s="246"/>
      <c r="M1333" s="246"/>
      <c r="N1333" s="246"/>
      <c r="O1333" s="246"/>
    </row>
    <row r="1334" spans="1:15" s="17" customFormat="1">
      <c r="A1334" s="160"/>
      <c r="B1334" s="160"/>
      <c r="D1334" s="141"/>
      <c r="E1334" s="141"/>
      <c r="I1334" s="246"/>
      <c r="J1334" s="246"/>
      <c r="K1334" s="246"/>
      <c r="L1334" s="246"/>
      <c r="M1334" s="246"/>
      <c r="N1334" s="246"/>
      <c r="O1334" s="246"/>
    </row>
    <row r="1335" spans="1:15" s="17" customFormat="1">
      <c r="A1335" s="160"/>
      <c r="B1335" s="160"/>
      <c r="D1335" s="141"/>
      <c r="E1335" s="141"/>
      <c r="I1335" s="246"/>
      <c r="J1335" s="246"/>
      <c r="K1335" s="246"/>
      <c r="L1335" s="246"/>
      <c r="M1335" s="246"/>
      <c r="N1335" s="246"/>
      <c r="O1335" s="246"/>
    </row>
    <row r="1336" spans="1:15" s="17" customFormat="1">
      <c r="A1336" s="160"/>
      <c r="B1336" s="160"/>
      <c r="D1336" s="141"/>
      <c r="E1336" s="141"/>
      <c r="I1336" s="246"/>
      <c r="J1336" s="246"/>
      <c r="K1336" s="246"/>
      <c r="L1336" s="246"/>
      <c r="M1336" s="246"/>
      <c r="N1336" s="246"/>
      <c r="O1336" s="246"/>
    </row>
    <row r="1337" spans="1:15" s="17" customFormat="1">
      <c r="A1337" s="160"/>
      <c r="B1337" s="160"/>
      <c r="D1337" s="141"/>
      <c r="E1337" s="141"/>
      <c r="I1337" s="246"/>
      <c r="J1337" s="246"/>
      <c r="K1337" s="246"/>
      <c r="L1337" s="246"/>
      <c r="M1337" s="246"/>
      <c r="N1337" s="246"/>
      <c r="O1337" s="246"/>
    </row>
    <row r="1338" spans="1:15" s="17" customFormat="1">
      <c r="A1338" s="160"/>
      <c r="B1338" s="160"/>
      <c r="D1338" s="141"/>
      <c r="E1338" s="141"/>
      <c r="I1338" s="246"/>
      <c r="J1338" s="246"/>
      <c r="K1338" s="246"/>
      <c r="L1338" s="246"/>
      <c r="M1338" s="246"/>
      <c r="N1338" s="246"/>
      <c r="O1338" s="246"/>
    </row>
    <row r="1339" spans="1:15" s="17" customFormat="1">
      <c r="A1339" s="160"/>
      <c r="B1339" s="160"/>
      <c r="D1339" s="141"/>
      <c r="E1339" s="141"/>
      <c r="I1339" s="246"/>
      <c r="J1339" s="246"/>
      <c r="K1339" s="246"/>
      <c r="L1339" s="246"/>
      <c r="M1339" s="246"/>
      <c r="N1339" s="246"/>
      <c r="O1339" s="246"/>
    </row>
    <row r="1340" spans="1:15" s="17" customFormat="1">
      <c r="A1340" s="160"/>
      <c r="B1340" s="160"/>
      <c r="D1340" s="141"/>
      <c r="E1340" s="141"/>
      <c r="I1340" s="246"/>
      <c r="J1340" s="246"/>
      <c r="K1340" s="246"/>
      <c r="L1340" s="246"/>
      <c r="M1340" s="246"/>
      <c r="N1340" s="246"/>
      <c r="O1340" s="246"/>
    </row>
    <row r="1341" spans="1:15" s="17" customFormat="1">
      <c r="A1341" s="160"/>
      <c r="B1341" s="160"/>
      <c r="D1341" s="141"/>
      <c r="E1341" s="141"/>
      <c r="I1341" s="246"/>
      <c r="J1341" s="246"/>
      <c r="K1341" s="246"/>
      <c r="L1341" s="246"/>
      <c r="M1341" s="246"/>
      <c r="N1341" s="246"/>
      <c r="O1341" s="246"/>
    </row>
    <row r="1342" spans="1:15" s="17" customFormat="1">
      <c r="A1342" s="160"/>
      <c r="B1342" s="160"/>
      <c r="D1342" s="141"/>
      <c r="E1342" s="141"/>
      <c r="I1342" s="246"/>
      <c r="J1342" s="246"/>
      <c r="K1342" s="246"/>
      <c r="L1342" s="246"/>
      <c r="M1342" s="246"/>
      <c r="N1342" s="246"/>
      <c r="O1342" s="246"/>
    </row>
    <row r="1343" spans="1:15" s="17" customFormat="1">
      <c r="A1343" s="160"/>
      <c r="B1343" s="160"/>
      <c r="D1343" s="141"/>
      <c r="E1343" s="141"/>
      <c r="I1343" s="246"/>
      <c r="J1343" s="246"/>
      <c r="K1343" s="246"/>
      <c r="L1343" s="246"/>
      <c r="M1343" s="246"/>
      <c r="N1343" s="246"/>
      <c r="O1343" s="246"/>
    </row>
    <row r="1344" spans="1:15" s="17" customFormat="1">
      <c r="A1344" s="160"/>
      <c r="B1344" s="160"/>
      <c r="D1344" s="141"/>
      <c r="E1344" s="141"/>
      <c r="I1344" s="246"/>
      <c r="J1344" s="246"/>
      <c r="K1344" s="246"/>
      <c r="L1344" s="246"/>
      <c r="M1344" s="246"/>
      <c r="N1344" s="246"/>
      <c r="O1344" s="246"/>
    </row>
    <row r="1345" spans="1:15" s="17" customFormat="1">
      <c r="A1345" s="160"/>
      <c r="B1345" s="160"/>
      <c r="D1345" s="141"/>
      <c r="E1345" s="141"/>
      <c r="I1345" s="246"/>
      <c r="J1345" s="246"/>
      <c r="K1345" s="246"/>
      <c r="L1345" s="246"/>
      <c r="M1345" s="246"/>
      <c r="N1345" s="246"/>
      <c r="O1345" s="246"/>
    </row>
    <row r="1346" spans="1:15" s="17" customFormat="1">
      <c r="A1346" s="160"/>
      <c r="B1346" s="160"/>
      <c r="D1346" s="141"/>
      <c r="E1346" s="141"/>
      <c r="I1346" s="246"/>
      <c r="J1346" s="246"/>
      <c r="K1346" s="246"/>
      <c r="L1346" s="246"/>
      <c r="M1346" s="246"/>
      <c r="N1346" s="246"/>
      <c r="O1346" s="246"/>
    </row>
    <row r="1347" spans="1:15" s="17" customFormat="1">
      <c r="A1347" s="160"/>
      <c r="B1347" s="160"/>
      <c r="D1347" s="141"/>
      <c r="E1347" s="141"/>
      <c r="I1347" s="246"/>
      <c r="J1347" s="246"/>
      <c r="K1347" s="246"/>
      <c r="L1347" s="246"/>
      <c r="M1347" s="246"/>
      <c r="N1347" s="246"/>
      <c r="O1347" s="246"/>
    </row>
    <row r="1348" spans="1:15" s="17" customFormat="1">
      <c r="A1348" s="160"/>
      <c r="B1348" s="160"/>
      <c r="D1348" s="141"/>
      <c r="E1348" s="141"/>
      <c r="I1348" s="246"/>
      <c r="J1348" s="246"/>
      <c r="K1348" s="246"/>
      <c r="L1348" s="246"/>
      <c r="M1348" s="246"/>
      <c r="N1348" s="246"/>
      <c r="O1348" s="246"/>
    </row>
    <row r="1349" spans="1:15" s="17" customFormat="1">
      <c r="A1349" s="160"/>
      <c r="B1349" s="160"/>
      <c r="D1349" s="141"/>
      <c r="E1349" s="141"/>
      <c r="I1349" s="246"/>
      <c r="J1349" s="246"/>
      <c r="K1349" s="246"/>
      <c r="L1349" s="246"/>
      <c r="M1349" s="246"/>
      <c r="N1349" s="246"/>
      <c r="O1349" s="246"/>
    </row>
    <row r="1350" spans="1:15" s="17" customFormat="1">
      <c r="A1350" s="160"/>
      <c r="B1350" s="160"/>
      <c r="D1350" s="141"/>
      <c r="E1350" s="141"/>
      <c r="I1350" s="246"/>
      <c r="J1350" s="246"/>
      <c r="K1350" s="246"/>
      <c r="L1350" s="246"/>
      <c r="M1350" s="246"/>
      <c r="N1350" s="246"/>
      <c r="O1350" s="246"/>
    </row>
    <row r="1351" spans="1:15" s="17" customFormat="1">
      <c r="A1351" s="160"/>
      <c r="B1351" s="160"/>
      <c r="D1351" s="141"/>
      <c r="E1351" s="141"/>
      <c r="I1351" s="246"/>
      <c r="J1351" s="246"/>
      <c r="K1351" s="246"/>
      <c r="L1351" s="246"/>
      <c r="M1351" s="246"/>
      <c r="N1351" s="246"/>
      <c r="O1351" s="246"/>
    </row>
    <row r="1352" spans="1:15" s="17" customFormat="1">
      <c r="A1352" s="160"/>
      <c r="B1352" s="160"/>
      <c r="D1352" s="141"/>
      <c r="E1352" s="141"/>
      <c r="I1352" s="246"/>
      <c r="J1352" s="246"/>
      <c r="K1352" s="246"/>
      <c r="L1352" s="246"/>
      <c r="M1352" s="246"/>
      <c r="N1352" s="246"/>
      <c r="O1352" s="246"/>
    </row>
    <row r="1353" spans="1:15" s="17" customFormat="1">
      <c r="A1353" s="160"/>
      <c r="B1353" s="160"/>
      <c r="D1353" s="141"/>
      <c r="E1353" s="141"/>
      <c r="I1353" s="246"/>
      <c r="J1353" s="246"/>
      <c r="K1353" s="246"/>
      <c r="L1353" s="246"/>
      <c r="M1353" s="246"/>
      <c r="N1353" s="246"/>
      <c r="O1353" s="246"/>
    </row>
    <row r="1354" spans="1:15" s="17" customFormat="1">
      <c r="A1354" s="160"/>
      <c r="B1354" s="160"/>
      <c r="D1354" s="141"/>
      <c r="E1354" s="141"/>
      <c r="I1354" s="246"/>
      <c r="J1354" s="246"/>
      <c r="K1354" s="246"/>
      <c r="L1354" s="246"/>
      <c r="M1354" s="246"/>
      <c r="N1354" s="246"/>
      <c r="O1354" s="246"/>
    </row>
    <row r="1355" spans="1:15" s="17" customFormat="1">
      <c r="A1355" s="160"/>
      <c r="B1355" s="160"/>
      <c r="D1355" s="141"/>
      <c r="E1355" s="141"/>
      <c r="I1355" s="246"/>
      <c r="J1355" s="246"/>
      <c r="K1355" s="246"/>
      <c r="L1355" s="246"/>
      <c r="M1355" s="246"/>
      <c r="N1355" s="246"/>
      <c r="O1355" s="246"/>
    </row>
    <row r="1356" spans="1:15" s="17" customFormat="1">
      <c r="A1356" s="160"/>
      <c r="B1356" s="160"/>
      <c r="D1356" s="141"/>
      <c r="E1356" s="141"/>
      <c r="I1356" s="246"/>
      <c r="J1356" s="246"/>
      <c r="K1356" s="246"/>
      <c r="L1356" s="246"/>
      <c r="M1356" s="246"/>
      <c r="N1356" s="246"/>
      <c r="O1356" s="246"/>
    </row>
    <row r="1357" spans="1:15" s="17" customFormat="1">
      <c r="A1357" s="160"/>
      <c r="B1357" s="160"/>
      <c r="D1357" s="141"/>
      <c r="E1357" s="141"/>
      <c r="I1357" s="246"/>
      <c r="J1357" s="246"/>
      <c r="K1357" s="246"/>
      <c r="L1357" s="246"/>
      <c r="M1357" s="246"/>
      <c r="N1357" s="246"/>
      <c r="O1357" s="246"/>
    </row>
    <row r="1358" spans="1:15" s="17" customFormat="1">
      <c r="A1358" s="160"/>
      <c r="B1358" s="160"/>
      <c r="D1358" s="141"/>
      <c r="E1358" s="141"/>
      <c r="I1358" s="246"/>
      <c r="J1358" s="246"/>
      <c r="K1358" s="246"/>
      <c r="L1358" s="246"/>
      <c r="M1358" s="246"/>
      <c r="N1358" s="246"/>
      <c r="O1358" s="246"/>
    </row>
    <row r="1359" spans="1:15" s="17" customFormat="1">
      <c r="A1359" s="160"/>
      <c r="B1359" s="160"/>
      <c r="D1359" s="141"/>
      <c r="E1359" s="141"/>
      <c r="I1359" s="246"/>
      <c r="J1359" s="246"/>
      <c r="K1359" s="246"/>
      <c r="L1359" s="246"/>
      <c r="M1359" s="246"/>
      <c r="N1359" s="246"/>
      <c r="O1359" s="246"/>
    </row>
    <row r="1360" spans="1:15" s="17" customFormat="1">
      <c r="A1360" s="160"/>
      <c r="B1360" s="160"/>
      <c r="D1360" s="141"/>
      <c r="E1360" s="141"/>
      <c r="I1360" s="246"/>
      <c r="J1360" s="246"/>
      <c r="K1360" s="246"/>
      <c r="L1360" s="246"/>
      <c r="M1360" s="246"/>
      <c r="N1360" s="246"/>
      <c r="O1360" s="246"/>
    </row>
    <row r="1361" spans="1:15" s="17" customFormat="1">
      <c r="A1361" s="160"/>
      <c r="B1361" s="160"/>
      <c r="D1361" s="141"/>
      <c r="E1361" s="141"/>
      <c r="I1361" s="246"/>
      <c r="J1361" s="246"/>
      <c r="K1361" s="246"/>
      <c r="L1361" s="246"/>
      <c r="M1361" s="246"/>
      <c r="N1361" s="246"/>
      <c r="O1361" s="246"/>
    </row>
    <row r="1362" spans="1:15" s="17" customFormat="1">
      <c r="A1362" s="160"/>
      <c r="B1362" s="160"/>
      <c r="D1362" s="141"/>
      <c r="E1362" s="141"/>
      <c r="I1362" s="246"/>
      <c r="J1362" s="246"/>
      <c r="K1362" s="246"/>
      <c r="L1362" s="246"/>
      <c r="M1362" s="246"/>
      <c r="N1362" s="246"/>
      <c r="O1362" s="246"/>
    </row>
    <row r="1363" spans="1:15" s="17" customFormat="1">
      <c r="A1363" s="160"/>
      <c r="B1363" s="160"/>
      <c r="D1363" s="141"/>
      <c r="E1363" s="141"/>
      <c r="I1363" s="246"/>
      <c r="J1363" s="246"/>
      <c r="K1363" s="246"/>
      <c r="L1363" s="246"/>
      <c r="M1363" s="246"/>
      <c r="N1363" s="246"/>
      <c r="O1363" s="246"/>
    </row>
    <row r="1364" spans="1:15" s="17" customFormat="1">
      <c r="A1364" s="160"/>
      <c r="B1364" s="160"/>
      <c r="D1364" s="141"/>
      <c r="E1364" s="141"/>
      <c r="I1364" s="246"/>
      <c r="J1364" s="246"/>
      <c r="K1364" s="246"/>
      <c r="L1364" s="246"/>
      <c r="M1364" s="246"/>
      <c r="N1364" s="246"/>
      <c r="O1364" s="246"/>
    </row>
    <row r="1365" spans="1:15" s="17" customFormat="1">
      <c r="A1365" s="160"/>
      <c r="B1365" s="160"/>
      <c r="D1365" s="141"/>
      <c r="E1365" s="141"/>
      <c r="I1365" s="246"/>
      <c r="J1365" s="246"/>
      <c r="K1365" s="246"/>
      <c r="L1365" s="246"/>
      <c r="M1365" s="246"/>
      <c r="N1365" s="246"/>
      <c r="O1365" s="246"/>
    </row>
    <row r="1366" spans="1:15" s="17" customFormat="1">
      <c r="A1366" s="160"/>
      <c r="B1366" s="160"/>
      <c r="D1366" s="141"/>
      <c r="E1366" s="141"/>
      <c r="I1366" s="246"/>
      <c r="J1366" s="246"/>
      <c r="K1366" s="246"/>
      <c r="L1366" s="246"/>
      <c r="M1366" s="246"/>
      <c r="N1366" s="246"/>
      <c r="O1366" s="246"/>
    </row>
    <row r="1367" spans="1:15" s="17" customFormat="1">
      <c r="A1367" s="160"/>
      <c r="B1367" s="160"/>
      <c r="D1367" s="141"/>
      <c r="E1367" s="141"/>
      <c r="I1367" s="246"/>
      <c r="J1367" s="246"/>
      <c r="K1367" s="246"/>
      <c r="L1367" s="246"/>
      <c r="M1367" s="246"/>
      <c r="N1367" s="246"/>
      <c r="O1367" s="246"/>
    </row>
    <row r="1368" spans="1:15" s="17" customFormat="1">
      <c r="A1368" s="160"/>
      <c r="B1368" s="160"/>
      <c r="D1368" s="141"/>
      <c r="E1368" s="141"/>
      <c r="I1368" s="246"/>
      <c r="J1368" s="246"/>
      <c r="K1368" s="246"/>
      <c r="L1368" s="246"/>
      <c r="M1368" s="246"/>
      <c r="N1368" s="246"/>
      <c r="O1368" s="246"/>
    </row>
    <row r="1369" spans="1:15" s="17" customFormat="1">
      <c r="A1369" s="160"/>
      <c r="B1369" s="160"/>
      <c r="D1369" s="141"/>
      <c r="E1369" s="141"/>
      <c r="I1369" s="246"/>
      <c r="J1369" s="246"/>
      <c r="K1369" s="246"/>
      <c r="L1369" s="246"/>
      <c r="M1369" s="246"/>
      <c r="N1369" s="246"/>
      <c r="O1369" s="246"/>
    </row>
    <row r="1370" spans="1:15" s="17" customFormat="1">
      <c r="A1370" s="160"/>
      <c r="B1370" s="160"/>
      <c r="D1370" s="141"/>
      <c r="E1370" s="141"/>
      <c r="I1370" s="246"/>
      <c r="J1370" s="246"/>
      <c r="K1370" s="246"/>
      <c r="L1370" s="246"/>
      <c r="M1370" s="246"/>
      <c r="N1370" s="246"/>
      <c r="O1370" s="246"/>
    </row>
    <row r="1371" spans="1:15" s="17" customFormat="1">
      <c r="A1371" s="160"/>
      <c r="B1371" s="160"/>
      <c r="D1371" s="141"/>
      <c r="E1371" s="141"/>
      <c r="I1371" s="246"/>
      <c r="J1371" s="246"/>
      <c r="K1371" s="246"/>
      <c r="L1371" s="246"/>
      <c r="M1371" s="246"/>
      <c r="N1371" s="246"/>
      <c r="O1371" s="246"/>
    </row>
    <row r="1372" spans="1:15" s="17" customFormat="1">
      <c r="A1372" s="160"/>
      <c r="B1372" s="160"/>
      <c r="D1372" s="141"/>
      <c r="E1372" s="141"/>
      <c r="I1372" s="246"/>
      <c r="J1372" s="246"/>
      <c r="K1372" s="246"/>
      <c r="L1372" s="246"/>
      <c r="M1372" s="246"/>
      <c r="N1372" s="246"/>
      <c r="O1372" s="246"/>
    </row>
    <row r="1373" spans="1:15" s="17" customFormat="1">
      <c r="A1373" s="160"/>
      <c r="B1373" s="160"/>
      <c r="D1373" s="141"/>
      <c r="E1373" s="141"/>
      <c r="I1373" s="246"/>
      <c r="J1373" s="246"/>
      <c r="K1373" s="246"/>
      <c r="L1373" s="246"/>
      <c r="M1373" s="246"/>
      <c r="N1373" s="246"/>
      <c r="O1373" s="246"/>
    </row>
    <row r="1374" spans="1:15" s="17" customFormat="1">
      <c r="A1374" s="160"/>
      <c r="B1374" s="160"/>
      <c r="D1374" s="141"/>
      <c r="E1374" s="141"/>
      <c r="I1374" s="246"/>
      <c r="J1374" s="246"/>
      <c r="K1374" s="246"/>
      <c r="L1374" s="246"/>
      <c r="M1374" s="246"/>
      <c r="N1374" s="246"/>
      <c r="O1374" s="246"/>
    </row>
    <row r="1375" spans="1:15" s="17" customFormat="1">
      <c r="A1375" s="160"/>
      <c r="B1375" s="160"/>
      <c r="D1375" s="141"/>
      <c r="E1375" s="141"/>
      <c r="I1375" s="246"/>
      <c r="J1375" s="246"/>
      <c r="K1375" s="246"/>
      <c r="L1375" s="246"/>
      <c r="M1375" s="246"/>
      <c r="N1375" s="246"/>
      <c r="O1375" s="246"/>
    </row>
    <row r="1376" spans="1:15" s="17" customFormat="1">
      <c r="A1376" s="160"/>
      <c r="B1376" s="160"/>
      <c r="D1376" s="141"/>
      <c r="E1376" s="141"/>
      <c r="I1376" s="246"/>
      <c r="J1376" s="246"/>
      <c r="K1376" s="246"/>
      <c r="L1376" s="246"/>
      <c r="M1376" s="246"/>
      <c r="N1376" s="246"/>
      <c r="O1376" s="246"/>
    </row>
    <row r="1377" spans="1:15" s="17" customFormat="1">
      <c r="A1377" s="160"/>
      <c r="B1377" s="160"/>
      <c r="D1377" s="141"/>
      <c r="E1377" s="141"/>
      <c r="I1377" s="246"/>
      <c r="J1377" s="246"/>
      <c r="K1377" s="246"/>
      <c r="L1377" s="246"/>
      <c r="M1377" s="246"/>
      <c r="N1377" s="246"/>
      <c r="O1377" s="246"/>
    </row>
    <row r="1378" spans="1:15" s="17" customFormat="1">
      <c r="A1378" s="160"/>
      <c r="B1378" s="160"/>
      <c r="D1378" s="141"/>
      <c r="E1378" s="141"/>
      <c r="I1378" s="246"/>
      <c r="J1378" s="246"/>
      <c r="K1378" s="246"/>
      <c r="L1378" s="246"/>
      <c r="M1378" s="246"/>
      <c r="N1378" s="246"/>
      <c r="O1378" s="246"/>
    </row>
    <row r="1379" spans="1:15" s="17" customFormat="1">
      <c r="A1379" s="160"/>
      <c r="B1379" s="160"/>
      <c r="D1379" s="141"/>
      <c r="E1379" s="141"/>
      <c r="I1379" s="246"/>
      <c r="J1379" s="246"/>
      <c r="K1379" s="246"/>
      <c r="L1379" s="246"/>
      <c r="M1379" s="246"/>
      <c r="N1379" s="246"/>
      <c r="O1379" s="246"/>
    </row>
    <row r="1380" spans="1:15" s="17" customFormat="1">
      <c r="A1380" s="160"/>
      <c r="B1380" s="160"/>
      <c r="D1380" s="141"/>
      <c r="E1380" s="141"/>
      <c r="I1380" s="246"/>
      <c r="J1380" s="246"/>
      <c r="K1380" s="246"/>
      <c r="L1380" s="246"/>
      <c r="M1380" s="246"/>
      <c r="N1380" s="246"/>
      <c r="O1380" s="246"/>
    </row>
    <row r="1381" spans="1:15" s="17" customFormat="1">
      <c r="A1381" s="160"/>
      <c r="B1381" s="160"/>
      <c r="D1381" s="141"/>
      <c r="E1381" s="141"/>
      <c r="I1381" s="246"/>
      <c r="J1381" s="246"/>
      <c r="K1381" s="246"/>
      <c r="L1381" s="246"/>
      <c r="M1381" s="246"/>
      <c r="N1381" s="246"/>
      <c r="O1381" s="246"/>
    </row>
    <row r="1382" spans="1:15" s="17" customFormat="1">
      <c r="A1382" s="160"/>
      <c r="B1382" s="160"/>
      <c r="D1382" s="141"/>
      <c r="E1382" s="141"/>
      <c r="I1382" s="246"/>
      <c r="J1382" s="246"/>
      <c r="K1382" s="246"/>
      <c r="L1382" s="246"/>
      <c r="M1382" s="246"/>
      <c r="N1382" s="246"/>
      <c r="O1382" s="246"/>
    </row>
    <row r="1383" spans="1:15" s="17" customFormat="1">
      <c r="A1383" s="160"/>
      <c r="B1383" s="160"/>
      <c r="D1383" s="141"/>
      <c r="E1383" s="141"/>
      <c r="I1383" s="246"/>
      <c r="J1383" s="246"/>
      <c r="K1383" s="246"/>
      <c r="L1383" s="246"/>
      <c r="M1383" s="246"/>
      <c r="N1383" s="246"/>
      <c r="O1383" s="246"/>
    </row>
    <row r="1384" spans="1:15" s="17" customFormat="1">
      <c r="A1384" s="160"/>
      <c r="B1384" s="160"/>
      <c r="D1384" s="141"/>
      <c r="E1384" s="141"/>
      <c r="I1384" s="246"/>
      <c r="J1384" s="246"/>
      <c r="K1384" s="246"/>
      <c r="L1384" s="246"/>
      <c r="M1384" s="246"/>
      <c r="N1384" s="246"/>
      <c r="O1384" s="246"/>
    </row>
    <row r="1385" spans="1:15" s="17" customFormat="1">
      <c r="A1385" s="160"/>
      <c r="B1385" s="160"/>
      <c r="D1385" s="141"/>
      <c r="E1385" s="141"/>
      <c r="I1385" s="246"/>
      <c r="J1385" s="246"/>
      <c r="K1385" s="246"/>
      <c r="L1385" s="246"/>
      <c r="M1385" s="246"/>
      <c r="N1385" s="246"/>
      <c r="O1385" s="246"/>
    </row>
    <row r="1386" spans="1:15" s="17" customFormat="1">
      <c r="A1386" s="160"/>
      <c r="B1386" s="160"/>
      <c r="D1386" s="141"/>
      <c r="E1386" s="141"/>
      <c r="I1386" s="246"/>
      <c r="J1386" s="246"/>
      <c r="K1386" s="246"/>
      <c r="L1386" s="246"/>
      <c r="M1386" s="246"/>
      <c r="N1386" s="246"/>
      <c r="O1386" s="246"/>
    </row>
    <row r="1387" spans="1:15" s="17" customFormat="1">
      <c r="A1387" s="160"/>
      <c r="B1387" s="160"/>
      <c r="D1387" s="141"/>
      <c r="E1387" s="141"/>
      <c r="I1387" s="246"/>
      <c r="J1387" s="246"/>
      <c r="K1387" s="246"/>
      <c r="L1387" s="246"/>
      <c r="M1387" s="246"/>
      <c r="N1387" s="246"/>
      <c r="O1387" s="246"/>
    </row>
    <row r="1388" spans="1:15" s="17" customFormat="1">
      <c r="A1388" s="160"/>
      <c r="B1388" s="160"/>
      <c r="D1388" s="141"/>
      <c r="E1388" s="141"/>
      <c r="I1388" s="246"/>
      <c r="J1388" s="246"/>
      <c r="K1388" s="246"/>
      <c r="L1388" s="246"/>
      <c r="M1388" s="246"/>
      <c r="N1388" s="246"/>
      <c r="O1388" s="246"/>
    </row>
    <row r="1389" spans="1:15" s="17" customFormat="1">
      <c r="A1389" s="160"/>
      <c r="B1389" s="160"/>
      <c r="D1389" s="141"/>
      <c r="E1389" s="141"/>
      <c r="I1389" s="246"/>
      <c r="J1389" s="246"/>
      <c r="K1389" s="246"/>
      <c r="L1389" s="246"/>
      <c r="M1389" s="246"/>
      <c r="N1389" s="246"/>
      <c r="O1389" s="246"/>
    </row>
    <row r="1390" spans="1:15" s="17" customFormat="1">
      <c r="A1390" s="160"/>
      <c r="B1390" s="160"/>
      <c r="D1390" s="141"/>
      <c r="E1390" s="141"/>
      <c r="I1390" s="246"/>
      <c r="J1390" s="246"/>
      <c r="K1390" s="246"/>
      <c r="L1390" s="246"/>
      <c r="M1390" s="246"/>
      <c r="N1390" s="246"/>
      <c r="O1390" s="246"/>
    </row>
    <row r="1391" spans="1:15" s="17" customFormat="1">
      <c r="A1391" s="160"/>
      <c r="B1391" s="160"/>
      <c r="D1391" s="141"/>
      <c r="E1391" s="141"/>
      <c r="I1391" s="246"/>
      <c r="J1391" s="246"/>
      <c r="K1391" s="246"/>
      <c r="L1391" s="246"/>
      <c r="M1391" s="246"/>
      <c r="N1391" s="246"/>
      <c r="O1391" s="246"/>
    </row>
    <row r="1392" spans="1:15" s="17" customFormat="1">
      <c r="A1392" s="160"/>
      <c r="B1392" s="160"/>
      <c r="D1392" s="141"/>
      <c r="E1392" s="141"/>
      <c r="I1392" s="246"/>
      <c r="J1392" s="246"/>
      <c r="K1392" s="246"/>
      <c r="L1392" s="246"/>
      <c r="M1392" s="246"/>
      <c r="N1392" s="246"/>
      <c r="O1392" s="246"/>
    </row>
    <row r="1393" spans="1:15" s="17" customFormat="1">
      <c r="A1393" s="160"/>
      <c r="B1393" s="160"/>
      <c r="D1393" s="141"/>
      <c r="E1393" s="141"/>
      <c r="I1393" s="246"/>
      <c r="J1393" s="246"/>
      <c r="K1393" s="246"/>
      <c r="L1393" s="246"/>
      <c r="M1393" s="246"/>
      <c r="N1393" s="246"/>
      <c r="O1393" s="246"/>
    </row>
    <row r="1394" spans="1:15" s="17" customFormat="1">
      <c r="A1394" s="160"/>
      <c r="B1394" s="160"/>
      <c r="D1394" s="141"/>
      <c r="E1394" s="141"/>
      <c r="I1394" s="246"/>
      <c r="J1394" s="246"/>
      <c r="K1394" s="246"/>
      <c r="L1394" s="246"/>
      <c r="M1394" s="246"/>
      <c r="N1394" s="246"/>
      <c r="O1394" s="246"/>
    </row>
    <row r="1395" spans="1:15" s="17" customFormat="1">
      <c r="A1395" s="160"/>
      <c r="B1395" s="160"/>
      <c r="D1395" s="141"/>
      <c r="E1395" s="141"/>
      <c r="I1395" s="246"/>
      <c r="J1395" s="246"/>
      <c r="K1395" s="246"/>
      <c r="L1395" s="246"/>
      <c r="M1395" s="246"/>
      <c r="N1395" s="246"/>
      <c r="O1395" s="246"/>
    </row>
    <row r="1396" spans="1:15" s="17" customFormat="1">
      <c r="A1396" s="160"/>
      <c r="B1396" s="160"/>
      <c r="D1396" s="141"/>
      <c r="E1396" s="141"/>
      <c r="I1396" s="246"/>
      <c r="J1396" s="246"/>
      <c r="K1396" s="246"/>
      <c r="L1396" s="246"/>
      <c r="M1396" s="246"/>
      <c r="N1396" s="246"/>
      <c r="O1396" s="246"/>
    </row>
    <row r="1397" spans="1:15" s="17" customFormat="1">
      <c r="A1397" s="160"/>
      <c r="B1397" s="160"/>
      <c r="D1397" s="141"/>
      <c r="E1397" s="141"/>
      <c r="I1397" s="246"/>
      <c r="J1397" s="246"/>
      <c r="K1397" s="246"/>
      <c r="L1397" s="246"/>
      <c r="M1397" s="246"/>
      <c r="N1397" s="246"/>
      <c r="O1397" s="246"/>
    </row>
    <row r="1398" spans="1:15" s="17" customFormat="1">
      <c r="A1398" s="160"/>
      <c r="B1398" s="160"/>
      <c r="D1398" s="141"/>
      <c r="E1398" s="141"/>
      <c r="I1398" s="246"/>
      <c r="J1398" s="246"/>
      <c r="K1398" s="246"/>
      <c r="L1398" s="246"/>
      <c r="M1398" s="246"/>
      <c r="N1398" s="246"/>
      <c r="O1398" s="246"/>
    </row>
    <row r="1399" spans="1:15" s="17" customFormat="1">
      <c r="A1399" s="160"/>
      <c r="B1399" s="160"/>
      <c r="D1399" s="141"/>
      <c r="E1399" s="141"/>
      <c r="I1399" s="246"/>
      <c r="J1399" s="246"/>
      <c r="K1399" s="246"/>
      <c r="L1399" s="246"/>
      <c r="M1399" s="246"/>
      <c r="N1399" s="246"/>
      <c r="O1399" s="246"/>
    </row>
    <row r="1400" spans="1:15" s="17" customFormat="1">
      <c r="A1400" s="160"/>
      <c r="B1400" s="160"/>
      <c r="D1400" s="141"/>
      <c r="E1400" s="141"/>
      <c r="I1400" s="246"/>
      <c r="J1400" s="246"/>
      <c r="K1400" s="246"/>
      <c r="L1400" s="246"/>
      <c r="M1400" s="246"/>
      <c r="N1400" s="246"/>
      <c r="O1400" s="246"/>
    </row>
    <row r="1401" spans="1:15" s="17" customFormat="1">
      <c r="A1401" s="160"/>
      <c r="B1401" s="160"/>
      <c r="D1401" s="141"/>
      <c r="E1401" s="141"/>
      <c r="I1401" s="246"/>
      <c r="J1401" s="246"/>
      <c r="K1401" s="246"/>
      <c r="L1401" s="246"/>
      <c r="M1401" s="246"/>
      <c r="N1401" s="246"/>
      <c r="O1401" s="246"/>
    </row>
    <row r="1402" spans="1:15" s="17" customFormat="1">
      <c r="A1402" s="160"/>
      <c r="B1402" s="160"/>
      <c r="D1402" s="141"/>
      <c r="E1402" s="141"/>
      <c r="I1402" s="246"/>
      <c r="J1402" s="246"/>
      <c r="K1402" s="246"/>
      <c r="L1402" s="246"/>
      <c r="M1402" s="246"/>
      <c r="N1402" s="246"/>
      <c r="O1402" s="246"/>
    </row>
    <row r="1403" spans="1:15" s="17" customFormat="1">
      <c r="A1403" s="160"/>
      <c r="B1403" s="160"/>
      <c r="D1403" s="141"/>
      <c r="E1403" s="141"/>
      <c r="I1403" s="246"/>
      <c r="J1403" s="246"/>
      <c r="K1403" s="246"/>
      <c r="L1403" s="246"/>
      <c r="M1403" s="246"/>
      <c r="N1403" s="246"/>
      <c r="O1403" s="246"/>
    </row>
    <row r="1404" spans="1:15" s="17" customFormat="1">
      <c r="A1404" s="160"/>
      <c r="B1404" s="160"/>
      <c r="D1404" s="141"/>
      <c r="E1404" s="141"/>
      <c r="I1404" s="246"/>
      <c r="J1404" s="246"/>
      <c r="K1404" s="246"/>
      <c r="L1404" s="246"/>
      <c r="M1404" s="246"/>
      <c r="N1404" s="246"/>
      <c r="O1404" s="246"/>
    </row>
    <row r="1405" spans="1:15" s="17" customFormat="1">
      <c r="A1405" s="160"/>
      <c r="B1405" s="160"/>
      <c r="D1405" s="141"/>
      <c r="E1405" s="141"/>
      <c r="I1405" s="246"/>
      <c r="J1405" s="246"/>
      <c r="K1405" s="246"/>
      <c r="L1405" s="246"/>
      <c r="M1405" s="246"/>
      <c r="N1405" s="246"/>
      <c r="O1405" s="246"/>
    </row>
    <row r="1406" spans="1:15" s="17" customFormat="1">
      <c r="A1406" s="160"/>
      <c r="B1406" s="160"/>
      <c r="D1406" s="141"/>
      <c r="E1406" s="141"/>
      <c r="I1406" s="246"/>
      <c r="J1406" s="246"/>
      <c r="K1406" s="246"/>
      <c r="L1406" s="246"/>
      <c r="M1406" s="246"/>
      <c r="N1406" s="246"/>
      <c r="O1406" s="246"/>
    </row>
    <row r="1407" spans="1:15" s="17" customFormat="1">
      <c r="A1407" s="160"/>
      <c r="B1407" s="160"/>
      <c r="D1407" s="141"/>
      <c r="E1407" s="141"/>
      <c r="I1407" s="246"/>
      <c r="J1407" s="246"/>
      <c r="K1407" s="246"/>
      <c r="L1407" s="246"/>
      <c r="M1407" s="246"/>
      <c r="N1407" s="246"/>
      <c r="O1407" s="246"/>
    </row>
    <row r="1408" spans="1:15" s="17" customFormat="1">
      <c r="A1408" s="160"/>
      <c r="B1408" s="160"/>
      <c r="D1408" s="141"/>
      <c r="E1408" s="141"/>
      <c r="I1408" s="246"/>
      <c r="J1408" s="246"/>
      <c r="K1408" s="246"/>
      <c r="L1408" s="246"/>
      <c r="M1408" s="246"/>
      <c r="N1408" s="246"/>
      <c r="O1408" s="246"/>
    </row>
    <row r="1409" spans="1:15" s="17" customFormat="1">
      <c r="A1409" s="160"/>
      <c r="B1409" s="160"/>
      <c r="D1409" s="141"/>
      <c r="E1409" s="141"/>
      <c r="I1409" s="246"/>
      <c r="J1409" s="246"/>
      <c r="K1409" s="246"/>
      <c r="L1409" s="246"/>
      <c r="M1409" s="246"/>
      <c r="N1409" s="246"/>
      <c r="O1409" s="246"/>
    </row>
    <row r="1410" spans="1:15" s="17" customFormat="1">
      <c r="A1410" s="160"/>
      <c r="B1410" s="160"/>
      <c r="D1410" s="141"/>
      <c r="E1410" s="141"/>
      <c r="I1410" s="246"/>
      <c r="J1410" s="246"/>
      <c r="K1410" s="246"/>
      <c r="L1410" s="246"/>
      <c r="M1410" s="246"/>
      <c r="N1410" s="246"/>
      <c r="O1410" s="246"/>
    </row>
    <row r="1411" spans="1:15" s="17" customFormat="1">
      <c r="A1411" s="160"/>
      <c r="B1411" s="160"/>
      <c r="D1411" s="141"/>
      <c r="E1411" s="141"/>
      <c r="I1411" s="246"/>
      <c r="J1411" s="246"/>
      <c r="K1411" s="246"/>
      <c r="L1411" s="246"/>
      <c r="M1411" s="246"/>
      <c r="N1411" s="246"/>
      <c r="O1411" s="246"/>
    </row>
    <row r="1412" spans="1:15" s="17" customFormat="1">
      <c r="A1412" s="160"/>
      <c r="B1412" s="160"/>
      <c r="D1412" s="141"/>
      <c r="E1412" s="141"/>
      <c r="I1412" s="246"/>
      <c r="J1412" s="246"/>
      <c r="K1412" s="246"/>
      <c r="L1412" s="246"/>
      <c r="M1412" s="246"/>
      <c r="N1412" s="246"/>
      <c r="O1412" s="246"/>
    </row>
    <row r="1413" spans="1:15" s="17" customFormat="1">
      <c r="A1413" s="160"/>
      <c r="B1413" s="160"/>
      <c r="D1413" s="141"/>
      <c r="E1413" s="141"/>
      <c r="I1413" s="246"/>
      <c r="J1413" s="246"/>
      <c r="K1413" s="246"/>
      <c r="L1413" s="246"/>
      <c r="M1413" s="246"/>
      <c r="N1413" s="246"/>
      <c r="O1413" s="246"/>
    </row>
    <row r="1414" spans="1:15" s="17" customFormat="1">
      <c r="A1414" s="160"/>
      <c r="B1414" s="160"/>
      <c r="D1414" s="141"/>
      <c r="E1414" s="141"/>
      <c r="I1414" s="246"/>
      <c r="J1414" s="246"/>
      <c r="K1414" s="246"/>
      <c r="L1414" s="246"/>
      <c r="M1414" s="246"/>
      <c r="N1414" s="246"/>
      <c r="O1414" s="246"/>
    </row>
    <row r="1415" spans="1:15" s="17" customFormat="1">
      <c r="A1415" s="160"/>
      <c r="B1415" s="160"/>
      <c r="D1415" s="141"/>
      <c r="E1415" s="141"/>
      <c r="I1415" s="246"/>
      <c r="J1415" s="246"/>
      <c r="K1415" s="246"/>
      <c r="L1415" s="246"/>
      <c r="M1415" s="246"/>
      <c r="N1415" s="246"/>
      <c r="O1415" s="246"/>
    </row>
    <row r="1416" spans="1:15" s="17" customFormat="1">
      <c r="A1416" s="160"/>
      <c r="B1416" s="160"/>
      <c r="D1416" s="141"/>
      <c r="E1416" s="141"/>
      <c r="I1416" s="246"/>
      <c r="J1416" s="246"/>
      <c r="K1416" s="246"/>
      <c r="L1416" s="246"/>
      <c r="M1416" s="246"/>
      <c r="N1416" s="246"/>
      <c r="O1416" s="246"/>
    </row>
    <row r="1417" spans="1:15" s="17" customFormat="1">
      <c r="A1417" s="160"/>
      <c r="B1417" s="160"/>
      <c r="D1417" s="141"/>
      <c r="E1417" s="141"/>
      <c r="I1417" s="246"/>
      <c r="J1417" s="246"/>
      <c r="K1417" s="246"/>
      <c r="L1417" s="246"/>
      <c r="M1417" s="246"/>
      <c r="N1417" s="246"/>
      <c r="O1417" s="246"/>
    </row>
    <row r="1418" spans="1:15" s="17" customFormat="1">
      <c r="A1418" s="160"/>
      <c r="B1418" s="160"/>
      <c r="D1418" s="141"/>
      <c r="E1418" s="141"/>
      <c r="I1418" s="246"/>
      <c r="J1418" s="246"/>
      <c r="K1418" s="246"/>
      <c r="L1418" s="246"/>
      <c r="M1418" s="246"/>
      <c r="N1418" s="246"/>
      <c r="O1418" s="246"/>
    </row>
    <row r="1419" spans="1:15" s="17" customFormat="1">
      <c r="A1419" s="160"/>
      <c r="B1419" s="160"/>
      <c r="D1419" s="141"/>
      <c r="E1419" s="141"/>
      <c r="I1419" s="246"/>
      <c r="J1419" s="246"/>
      <c r="K1419" s="246"/>
      <c r="L1419" s="246"/>
      <c r="M1419" s="246"/>
      <c r="N1419" s="246"/>
      <c r="O1419" s="246"/>
    </row>
    <row r="1420" spans="1:15" s="17" customFormat="1">
      <c r="A1420" s="160"/>
      <c r="B1420" s="160"/>
      <c r="D1420" s="141"/>
      <c r="E1420" s="141"/>
      <c r="I1420" s="246"/>
      <c r="J1420" s="246"/>
      <c r="K1420" s="246"/>
      <c r="L1420" s="246"/>
      <c r="M1420" s="246"/>
      <c r="N1420" s="246"/>
      <c r="O1420" s="246"/>
    </row>
    <row r="1421" spans="1:15" s="17" customFormat="1">
      <c r="A1421" s="160"/>
      <c r="B1421" s="160"/>
      <c r="D1421" s="141"/>
      <c r="E1421" s="141"/>
      <c r="I1421" s="246"/>
      <c r="J1421" s="246"/>
      <c r="K1421" s="246"/>
      <c r="L1421" s="246"/>
      <c r="M1421" s="246"/>
      <c r="N1421" s="246"/>
      <c r="O1421" s="246"/>
    </row>
    <row r="1422" spans="1:15" s="17" customFormat="1">
      <c r="A1422" s="160"/>
      <c r="B1422" s="160"/>
      <c r="D1422" s="141"/>
      <c r="E1422" s="141"/>
      <c r="I1422" s="246"/>
      <c r="J1422" s="246"/>
      <c r="K1422" s="246"/>
      <c r="L1422" s="246"/>
      <c r="M1422" s="246"/>
      <c r="N1422" s="246"/>
      <c r="O1422" s="246"/>
    </row>
    <row r="1423" spans="1:15" s="17" customFormat="1">
      <c r="A1423" s="160"/>
      <c r="B1423" s="160"/>
      <c r="D1423" s="141"/>
      <c r="E1423" s="141"/>
      <c r="I1423" s="246"/>
      <c r="J1423" s="246"/>
      <c r="K1423" s="246"/>
      <c r="L1423" s="246"/>
      <c r="M1423" s="246"/>
      <c r="N1423" s="246"/>
      <c r="O1423" s="246"/>
    </row>
    <row r="1424" spans="1:15" s="17" customFormat="1">
      <c r="A1424" s="160"/>
      <c r="B1424" s="160"/>
      <c r="D1424" s="141"/>
      <c r="E1424" s="141"/>
      <c r="I1424" s="246"/>
      <c r="J1424" s="246"/>
      <c r="K1424" s="246"/>
      <c r="L1424" s="246"/>
      <c r="M1424" s="246"/>
      <c r="N1424" s="246"/>
      <c r="O1424" s="246"/>
    </row>
    <row r="1425" spans="1:15" s="17" customFormat="1">
      <c r="A1425" s="160"/>
      <c r="B1425" s="160"/>
      <c r="D1425" s="141"/>
      <c r="E1425" s="141"/>
      <c r="I1425" s="246"/>
      <c r="J1425" s="246"/>
      <c r="K1425" s="246"/>
      <c r="L1425" s="246"/>
      <c r="M1425" s="246"/>
      <c r="N1425" s="246"/>
      <c r="O1425" s="246"/>
    </row>
    <row r="1426" spans="1:15" s="17" customFormat="1">
      <c r="A1426" s="160"/>
      <c r="B1426" s="160"/>
      <c r="D1426" s="141"/>
      <c r="E1426" s="141"/>
      <c r="I1426" s="246"/>
      <c r="J1426" s="246"/>
      <c r="K1426" s="246"/>
      <c r="L1426" s="246"/>
      <c r="M1426" s="246"/>
      <c r="N1426" s="246"/>
      <c r="O1426" s="246"/>
    </row>
    <row r="1427" spans="1:15" s="17" customFormat="1">
      <c r="A1427" s="160"/>
      <c r="B1427" s="160"/>
      <c r="D1427" s="141"/>
      <c r="E1427" s="141"/>
      <c r="I1427" s="246"/>
      <c r="J1427" s="246"/>
      <c r="K1427" s="246"/>
      <c r="L1427" s="246"/>
      <c r="M1427" s="246"/>
      <c r="N1427" s="246"/>
      <c r="O1427" s="246"/>
    </row>
    <row r="1428" spans="1:15" s="17" customFormat="1">
      <c r="A1428" s="160"/>
      <c r="B1428" s="160"/>
      <c r="D1428" s="141"/>
      <c r="E1428" s="141"/>
      <c r="I1428" s="246"/>
      <c r="J1428" s="246"/>
      <c r="K1428" s="246"/>
      <c r="L1428" s="246"/>
      <c r="M1428" s="246"/>
      <c r="N1428" s="246"/>
      <c r="O1428" s="246"/>
    </row>
    <row r="1429" spans="1:15" s="17" customFormat="1">
      <c r="A1429" s="160"/>
      <c r="B1429" s="160"/>
      <c r="D1429" s="141"/>
      <c r="E1429" s="141"/>
      <c r="I1429" s="246"/>
      <c r="J1429" s="246"/>
      <c r="K1429" s="246"/>
      <c r="L1429" s="246"/>
      <c r="M1429" s="246"/>
      <c r="N1429" s="246"/>
      <c r="O1429" s="246"/>
    </row>
    <row r="1430" spans="1:15" s="17" customFormat="1">
      <c r="A1430" s="160"/>
      <c r="B1430" s="160"/>
      <c r="D1430" s="141"/>
      <c r="E1430" s="141"/>
      <c r="I1430" s="246"/>
      <c r="J1430" s="246"/>
      <c r="K1430" s="246"/>
      <c r="L1430" s="246"/>
      <c r="M1430" s="246"/>
      <c r="N1430" s="246"/>
      <c r="O1430" s="246"/>
    </row>
    <row r="1431" spans="1:15" s="17" customFormat="1">
      <c r="A1431" s="160"/>
      <c r="B1431" s="160"/>
      <c r="D1431" s="141"/>
      <c r="E1431" s="141"/>
      <c r="I1431" s="246"/>
      <c r="J1431" s="246"/>
      <c r="K1431" s="246"/>
      <c r="L1431" s="246"/>
      <c r="M1431" s="246"/>
      <c r="N1431" s="246"/>
      <c r="O1431" s="246"/>
    </row>
    <row r="1432" spans="1:15" s="17" customFormat="1">
      <c r="A1432" s="160"/>
      <c r="B1432" s="160"/>
      <c r="D1432" s="141"/>
      <c r="E1432" s="141"/>
      <c r="I1432" s="246"/>
      <c r="J1432" s="246"/>
      <c r="K1432" s="246"/>
      <c r="L1432" s="246"/>
      <c r="M1432" s="246"/>
      <c r="N1432" s="246"/>
      <c r="O1432" s="246"/>
    </row>
    <row r="1433" spans="1:15" s="17" customFormat="1">
      <c r="A1433" s="160"/>
      <c r="B1433" s="160"/>
      <c r="D1433" s="141"/>
      <c r="E1433" s="141"/>
      <c r="I1433" s="246"/>
      <c r="J1433" s="246"/>
      <c r="K1433" s="246"/>
      <c r="L1433" s="246"/>
      <c r="M1433" s="246"/>
      <c r="N1433" s="246"/>
      <c r="O1433" s="246"/>
    </row>
    <row r="1434" spans="1:15" s="17" customFormat="1">
      <c r="A1434" s="160"/>
      <c r="B1434" s="160"/>
      <c r="D1434" s="141"/>
      <c r="E1434" s="141"/>
      <c r="I1434" s="246"/>
      <c r="J1434" s="246"/>
      <c r="K1434" s="246"/>
      <c r="L1434" s="246"/>
      <c r="M1434" s="246"/>
      <c r="N1434" s="246"/>
      <c r="O1434" s="246"/>
    </row>
    <row r="1435" spans="1:15" s="17" customFormat="1">
      <c r="A1435" s="160"/>
      <c r="B1435" s="160"/>
      <c r="D1435" s="141"/>
      <c r="E1435" s="141"/>
      <c r="I1435" s="246"/>
      <c r="J1435" s="246"/>
      <c r="K1435" s="246"/>
      <c r="L1435" s="246"/>
      <c r="M1435" s="246"/>
      <c r="N1435" s="246"/>
      <c r="O1435" s="246"/>
    </row>
    <row r="1436" spans="1:15" s="17" customFormat="1">
      <c r="A1436" s="160"/>
      <c r="B1436" s="160"/>
      <c r="D1436" s="141"/>
      <c r="E1436" s="141"/>
      <c r="I1436" s="246"/>
      <c r="J1436" s="246"/>
      <c r="K1436" s="246"/>
      <c r="L1436" s="246"/>
      <c r="M1436" s="246"/>
      <c r="N1436" s="246"/>
      <c r="O1436" s="246"/>
    </row>
    <row r="1437" spans="1:15" s="17" customFormat="1">
      <c r="A1437" s="160"/>
      <c r="B1437" s="160"/>
      <c r="D1437" s="141"/>
      <c r="E1437" s="141"/>
      <c r="I1437" s="246"/>
      <c r="J1437" s="246"/>
      <c r="K1437" s="246"/>
      <c r="L1437" s="246"/>
      <c r="M1437" s="246"/>
      <c r="N1437" s="246"/>
      <c r="O1437" s="246"/>
    </row>
    <row r="1438" spans="1:15" s="17" customFormat="1">
      <c r="A1438" s="160"/>
      <c r="B1438" s="160"/>
      <c r="D1438" s="141"/>
      <c r="E1438" s="141"/>
      <c r="I1438" s="246"/>
      <c r="J1438" s="246"/>
      <c r="K1438" s="246"/>
      <c r="L1438" s="246"/>
      <c r="M1438" s="246"/>
      <c r="N1438" s="246"/>
      <c r="O1438" s="246"/>
    </row>
    <row r="1439" spans="1:15" s="17" customFormat="1">
      <c r="A1439" s="160"/>
      <c r="B1439" s="160"/>
      <c r="D1439" s="141"/>
      <c r="E1439" s="141"/>
      <c r="I1439" s="246"/>
      <c r="J1439" s="246"/>
      <c r="K1439" s="246"/>
      <c r="L1439" s="246"/>
      <c r="M1439" s="246"/>
      <c r="N1439" s="246"/>
      <c r="O1439" s="246"/>
    </row>
    <row r="1440" spans="1:15" s="17" customFormat="1">
      <c r="A1440" s="160"/>
      <c r="B1440" s="160"/>
      <c r="D1440" s="141"/>
      <c r="E1440" s="141"/>
      <c r="I1440" s="246"/>
      <c r="J1440" s="246"/>
      <c r="K1440" s="246"/>
      <c r="L1440" s="246"/>
      <c r="M1440" s="246"/>
      <c r="N1440" s="246"/>
      <c r="O1440" s="246"/>
    </row>
    <row r="1441" spans="1:15" s="17" customFormat="1">
      <c r="A1441" s="160"/>
      <c r="B1441" s="160"/>
      <c r="D1441" s="141"/>
      <c r="E1441" s="141"/>
      <c r="I1441" s="246"/>
      <c r="J1441" s="246"/>
      <c r="K1441" s="246"/>
      <c r="L1441" s="246"/>
      <c r="M1441" s="246"/>
      <c r="N1441" s="246"/>
      <c r="O1441" s="246"/>
    </row>
    <row r="1442" spans="1:15" s="17" customFormat="1">
      <c r="A1442" s="160"/>
      <c r="B1442" s="160"/>
      <c r="D1442" s="141"/>
      <c r="E1442" s="141"/>
      <c r="I1442" s="246"/>
      <c r="J1442" s="246"/>
      <c r="K1442" s="246"/>
      <c r="L1442" s="246"/>
      <c r="M1442" s="246"/>
      <c r="N1442" s="246"/>
      <c r="O1442" s="246"/>
    </row>
    <row r="1443" spans="1:15" s="17" customFormat="1">
      <c r="A1443" s="160"/>
      <c r="B1443" s="160"/>
      <c r="D1443" s="141"/>
      <c r="E1443" s="141"/>
      <c r="I1443" s="246"/>
      <c r="J1443" s="246"/>
      <c r="K1443" s="246"/>
      <c r="L1443" s="246"/>
      <c r="M1443" s="246"/>
      <c r="N1443" s="246"/>
      <c r="O1443" s="246"/>
    </row>
    <row r="1444" spans="1:15" s="17" customFormat="1">
      <c r="A1444" s="160"/>
      <c r="B1444" s="160"/>
      <c r="D1444" s="141"/>
      <c r="E1444" s="141"/>
      <c r="I1444" s="246"/>
      <c r="J1444" s="246"/>
      <c r="K1444" s="246"/>
      <c r="L1444" s="246"/>
      <c r="M1444" s="246"/>
      <c r="N1444" s="246"/>
      <c r="O1444" s="246"/>
    </row>
    <row r="1445" spans="1:15" s="17" customFormat="1">
      <c r="A1445" s="160"/>
      <c r="B1445" s="160"/>
      <c r="D1445" s="141"/>
      <c r="E1445" s="141"/>
      <c r="I1445" s="246"/>
      <c r="J1445" s="246"/>
      <c r="K1445" s="246"/>
      <c r="L1445" s="246"/>
      <c r="M1445" s="246"/>
      <c r="N1445" s="246"/>
      <c r="O1445" s="246"/>
    </row>
    <row r="1446" spans="1:15" s="17" customFormat="1">
      <c r="A1446" s="160"/>
      <c r="B1446" s="160"/>
      <c r="D1446" s="141"/>
      <c r="E1446" s="141"/>
      <c r="I1446" s="246"/>
      <c r="J1446" s="246"/>
      <c r="K1446" s="246"/>
      <c r="L1446" s="246"/>
      <c r="M1446" s="246"/>
      <c r="N1446" s="246"/>
      <c r="O1446" s="246"/>
    </row>
    <row r="1447" spans="1:15" s="17" customFormat="1">
      <c r="A1447" s="160"/>
      <c r="B1447" s="160"/>
      <c r="D1447" s="141"/>
      <c r="E1447" s="141"/>
      <c r="I1447" s="246"/>
      <c r="J1447" s="246"/>
      <c r="K1447" s="246"/>
      <c r="L1447" s="246"/>
      <c r="M1447" s="246"/>
      <c r="N1447" s="246"/>
      <c r="O1447" s="246"/>
    </row>
    <row r="1448" spans="1:15" s="17" customFormat="1">
      <c r="A1448" s="160"/>
      <c r="B1448" s="160"/>
      <c r="D1448" s="141"/>
      <c r="E1448" s="141"/>
      <c r="I1448" s="246"/>
      <c r="J1448" s="246"/>
      <c r="K1448" s="246"/>
      <c r="L1448" s="246"/>
      <c r="M1448" s="246"/>
      <c r="N1448" s="246"/>
      <c r="O1448" s="246"/>
    </row>
    <row r="1449" spans="1:15" s="17" customFormat="1">
      <c r="A1449" s="160"/>
      <c r="B1449" s="160"/>
      <c r="D1449" s="141"/>
      <c r="E1449" s="141"/>
      <c r="I1449" s="246"/>
      <c r="J1449" s="246"/>
      <c r="K1449" s="246"/>
      <c r="L1449" s="246"/>
      <c r="M1449" s="246"/>
      <c r="N1449" s="246"/>
      <c r="O1449" s="246"/>
    </row>
    <row r="1450" spans="1:15" s="17" customFormat="1">
      <c r="A1450" s="160"/>
      <c r="B1450" s="160"/>
      <c r="D1450" s="141"/>
      <c r="E1450" s="141"/>
      <c r="I1450" s="246"/>
      <c r="J1450" s="246"/>
      <c r="K1450" s="246"/>
      <c r="L1450" s="246"/>
      <c r="M1450" s="246"/>
      <c r="N1450" s="246"/>
      <c r="O1450" s="246"/>
    </row>
    <row r="1451" spans="1:15" s="17" customFormat="1">
      <c r="A1451" s="160"/>
      <c r="B1451" s="160"/>
      <c r="D1451" s="141"/>
      <c r="E1451" s="141"/>
      <c r="I1451" s="246"/>
      <c r="J1451" s="246"/>
      <c r="K1451" s="246"/>
      <c r="L1451" s="246"/>
      <c r="M1451" s="246"/>
      <c r="N1451" s="246"/>
      <c r="O1451" s="246"/>
    </row>
    <row r="1452" spans="1:15" s="17" customFormat="1">
      <c r="A1452" s="160"/>
      <c r="B1452" s="160"/>
      <c r="D1452" s="141"/>
      <c r="E1452" s="141"/>
      <c r="I1452" s="246"/>
      <c r="J1452" s="246"/>
      <c r="K1452" s="246"/>
      <c r="L1452" s="246"/>
      <c r="M1452" s="246"/>
      <c r="N1452" s="246"/>
      <c r="O1452" s="246"/>
    </row>
    <row r="1453" spans="1:15" s="17" customFormat="1">
      <c r="A1453" s="160"/>
      <c r="B1453" s="160"/>
      <c r="D1453" s="141"/>
      <c r="E1453" s="141"/>
      <c r="I1453" s="246"/>
      <c r="J1453" s="246"/>
      <c r="K1453" s="246"/>
      <c r="L1453" s="246"/>
      <c r="M1453" s="246"/>
      <c r="N1453" s="246"/>
      <c r="O1453" s="246"/>
    </row>
    <row r="1454" spans="1:15" s="17" customFormat="1">
      <c r="A1454" s="160"/>
      <c r="B1454" s="160"/>
      <c r="D1454" s="141"/>
      <c r="E1454" s="141"/>
      <c r="I1454" s="246"/>
      <c r="J1454" s="246"/>
      <c r="K1454" s="246"/>
      <c r="L1454" s="246"/>
      <c r="M1454" s="246"/>
      <c r="N1454" s="246"/>
      <c r="O1454" s="246"/>
    </row>
    <row r="1455" spans="1:15" s="17" customFormat="1">
      <c r="A1455" s="160"/>
      <c r="B1455" s="160"/>
      <c r="D1455" s="141"/>
      <c r="E1455" s="141"/>
      <c r="I1455" s="246"/>
      <c r="J1455" s="246"/>
      <c r="K1455" s="246"/>
      <c r="L1455" s="246"/>
      <c r="M1455" s="246"/>
      <c r="N1455" s="246"/>
      <c r="O1455" s="246"/>
    </row>
    <row r="1456" spans="1:15" s="17" customFormat="1">
      <c r="A1456" s="160"/>
      <c r="B1456" s="160"/>
      <c r="D1456" s="141"/>
      <c r="E1456" s="141"/>
      <c r="I1456" s="246"/>
      <c r="J1456" s="246"/>
      <c r="K1456" s="246"/>
      <c r="L1456" s="246"/>
      <c r="M1456" s="246"/>
      <c r="N1456" s="246"/>
      <c r="O1456" s="246"/>
    </row>
    <row r="1457" spans="1:15" s="17" customFormat="1">
      <c r="A1457" s="160"/>
      <c r="B1457" s="160"/>
      <c r="D1457" s="141"/>
      <c r="E1457" s="141"/>
      <c r="I1457" s="246"/>
      <c r="J1457" s="246"/>
      <c r="K1457" s="246"/>
      <c r="L1457" s="246"/>
      <c r="M1457" s="246"/>
      <c r="N1457" s="246"/>
      <c r="O1457" s="246"/>
    </row>
    <row r="1458" spans="1:15" s="17" customFormat="1">
      <c r="A1458" s="160"/>
      <c r="B1458" s="160"/>
      <c r="D1458" s="141"/>
      <c r="E1458" s="141"/>
      <c r="I1458" s="246"/>
      <c r="J1458" s="246"/>
      <c r="K1458" s="246"/>
      <c r="L1458" s="246"/>
      <c r="M1458" s="246"/>
      <c r="N1458" s="246"/>
      <c r="O1458" s="246"/>
    </row>
    <row r="1459" spans="1:15" s="17" customFormat="1">
      <c r="A1459" s="160"/>
      <c r="B1459" s="160"/>
      <c r="D1459" s="141"/>
      <c r="E1459" s="141"/>
      <c r="I1459" s="246"/>
      <c r="J1459" s="246"/>
      <c r="K1459" s="246"/>
      <c r="L1459" s="246"/>
      <c r="M1459" s="246"/>
      <c r="N1459" s="246"/>
      <c r="O1459" s="246"/>
    </row>
    <row r="1460" spans="1:15" s="17" customFormat="1">
      <c r="A1460" s="160"/>
      <c r="B1460" s="160"/>
      <c r="D1460" s="141"/>
      <c r="E1460" s="141"/>
      <c r="I1460" s="246"/>
      <c r="J1460" s="246"/>
      <c r="K1460" s="246"/>
      <c r="L1460" s="246"/>
      <c r="M1460" s="246"/>
      <c r="N1460" s="246"/>
      <c r="O1460" s="246"/>
    </row>
    <row r="1461" spans="1:15" s="17" customFormat="1">
      <c r="A1461" s="160"/>
      <c r="B1461" s="160"/>
      <c r="D1461" s="141"/>
      <c r="E1461" s="141"/>
      <c r="I1461" s="246"/>
      <c r="J1461" s="246"/>
      <c r="K1461" s="246"/>
      <c r="L1461" s="246"/>
      <c r="M1461" s="246"/>
      <c r="N1461" s="246"/>
      <c r="O1461" s="246"/>
    </row>
    <row r="1462" spans="1:15" s="17" customFormat="1">
      <c r="A1462" s="160"/>
      <c r="B1462" s="160"/>
      <c r="D1462" s="141"/>
      <c r="E1462" s="141"/>
      <c r="I1462" s="246"/>
      <c r="J1462" s="246"/>
      <c r="K1462" s="246"/>
      <c r="L1462" s="246"/>
      <c r="M1462" s="246"/>
      <c r="N1462" s="246"/>
      <c r="O1462" s="246"/>
    </row>
    <row r="1463" spans="1:15" s="17" customFormat="1">
      <c r="A1463" s="160"/>
      <c r="B1463" s="160"/>
      <c r="D1463" s="141"/>
      <c r="E1463" s="141"/>
      <c r="I1463" s="246"/>
      <c r="J1463" s="246"/>
      <c r="K1463" s="246"/>
      <c r="L1463" s="246"/>
      <c r="M1463" s="246"/>
      <c r="N1463" s="246"/>
      <c r="O1463" s="246"/>
    </row>
    <row r="1464" spans="1:15" s="17" customFormat="1">
      <c r="A1464" s="160"/>
      <c r="B1464" s="160"/>
      <c r="D1464" s="141"/>
      <c r="E1464" s="141"/>
      <c r="I1464" s="246"/>
      <c r="J1464" s="246"/>
      <c r="K1464" s="246"/>
      <c r="L1464" s="246"/>
      <c r="M1464" s="246"/>
      <c r="N1464" s="246"/>
      <c r="O1464" s="246"/>
    </row>
    <row r="1465" spans="1:15" s="17" customFormat="1">
      <c r="A1465" s="160"/>
      <c r="B1465" s="160"/>
      <c r="D1465" s="141"/>
      <c r="E1465" s="141"/>
      <c r="I1465" s="246"/>
      <c r="J1465" s="246"/>
      <c r="K1465" s="246"/>
      <c r="L1465" s="246"/>
      <c r="M1465" s="246"/>
      <c r="N1465" s="246"/>
      <c r="O1465" s="246"/>
    </row>
    <row r="1466" spans="1:15" s="17" customFormat="1">
      <c r="A1466" s="160"/>
      <c r="B1466" s="160"/>
      <c r="D1466" s="141"/>
      <c r="E1466" s="141"/>
      <c r="I1466" s="246"/>
      <c r="J1466" s="246"/>
      <c r="K1466" s="246"/>
      <c r="L1466" s="246"/>
      <c r="M1466" s="246"/>
      <c r="N1466" s="246"/>
      <c r="O1466" s="246"/>
    </row>
    <row r="1467" spans="1:15" s="17" customFormat="1">
      <c r="A1467" s="160"/>
      <c r="B1467" s="160"/>
      <c r="D1467" s="141"/>
      <c r="E1467" s="141"/>
      <c r="I1467" s="246"/>
      <c r="J1467" s="246"/>
      <c r="K1467" s="246"/>
      <c r="L1467" s="246"/>
      <c r="M1467" s="246"/>
      <c r="N1467" s="246"/>
      <c r="O1467" s="246"/>
    </row>
    <row r="1468" spans="1:15" s="17" customFormat="1">
      <c r="A1468" s="160"/>
      <c r="B1468" s="160"/>
      <c r="D1468" s="141"/>
      <c r="E1468" s="141"/>
      <c r="I1468" s="246"/>
      <c r="J1468" s="246"/>
      <c r="K1468" s="246"/>
      <c r="L1468" s="246"/>
      <c r="M1468" s="246"/>
      <c r="N1468" s="246"/>
      <c r="O1468" s="246"/>
    </row>
    <row r="1469" spans="1:15" s="17" customFormat="1">
      <c r="A1469" s="160"/>
      <c r="B1469" s="160"/>
      <c r="D1469" s="141"/>
      <c r="E1469" s="141"/>
      <c r="I1469" s="246"/>
      <c r="J1469" s="246"/>
      <c r="K1469" s="246"/>
      <c r="L1469" s="246"/>
      <c r="M1469" s="246"/>
      <c r="N1469" s="246"/>
      <c r="O1469" s="246"/>
    </row>
    <row r="1470" spans="1:15" s="17" customFormat="1">
      <c r="A1470" s="160"/>
      <c r="B1470" s="160"/>
      <c r="D1470" s="141"/>
      <c r="E1470" s="141"/>
      <c r="I1470" s="246"/>
      <c r="J1470" s="246"/>
      <c r="K1470" s="246"/>
      <c r="L1470" s="246"/>
      <c r="M1470" s="246"/>
      <c r="N1470" s="246"/>
      <c r="O1470" s="246"/>
    </row>
    <row r="1471" spans="1:15" s="17" customFormat="1">
      <c r="A1471" s="160"/>
      <c r="B1471" s="160"/>
      <c r="D1471" s="141"/>
      <c r="E1471" s="141"/>
      <c r="I1471" s="246"/>
      <c r="J1471" s="246"/>
      <c r="K1471" s="246"/>
      <c r="L1471" s="246"/>
      <c r="M1471" s="246"/>
      <c r="N1471" s="246"/>
      <c r="O1471" s="246"/>
    </row>
    <row r="1472" spans="1:15" s="17" customFormat="1">
      <c r="A1472" s="160"/>
      <c r="B1472" s="160"/>
      <c r="D1472" s="141"/>
      <c r="E1472" s="141"/>
      <c r="I1472" s="246"/>
      <c r="J1472" s="246"/>
      <c r="K1472" s="246"/>
      <c r="L1472" s="246"/>
      <c r="M1472" s="246"/>
      <c r="N1472" s="246"/>
      <c r="O1472" s="246"/>
    </row>
    <row r="1473" spans="1:15" s="17" customFormat="1">
      <c r="A1473" s="160"/>
      <c r="B1473" s="160"/>
      <c r="D1473" s="141"/>
      <c r="E1473" s="141"/>
      <c r="I1473" s="246"/>
      <c r="J1473" s="246"/>
      <c r="K1473" s="246"/>
      <c r="L1473" s="246"/>
      <c r="M1473" s="246"/>
      <c r="N1473" s="246"/>
      <c r="O1473" s="246"/>
    </row>
    <row r="1474" spans="1:15" s="17" customFormat="1">
      <c r="A1474" s="160"/>
      <c r="B1474" s="160"/>
      <c r="D1474" s="141"/>
      <c r="E1474" s="141"/>
      <c r="I1474" s="246"/>
      <c r="J1474" s="246"/>
      <c r="K1474" s="246"/>
      <c r="L1474" s="246"/>
      <c r="M1474" s="246"/>
      <c r="N1474" s="246"/>
      <c r="O1474" s="246"/>
    </row>
    <row r="1475" spans="1:15" s="17" customFormat="1">
      <c r="A1475" s="160"/>
      <c r="B1475" s="160"/>
      <c r="D1475" s="141"/>
      <c r="E1475" s="141"/>
      <c r="I1475" s="246"/>
      <c r="J1475" s="246"/>
      <c r="K1475" s="246"/>
      <c r="L1475" s="246"/>
      <c r="M1475" s="246"/>
      <c r="N1475" s="246"/>
      <c r="O1475" s="246"/>
    </row>
    <row r="1476" spans="1:15" s="17" customFormat="1">
      <c r="A1476" s="160"/>
      <c r="B1476" s="160"/>
      <c r="D1476" s="141"/>
      <c r="E1476" s="141"/>
      <c r="I1476" s="246"/>
      <c r="J1476" s="246"/>
      <c r="K1476" s="246"/>
      <c r="L1476" s="246"/>
      <c r="M1476" s="246"/>
      <c r="N1476" s="246"/>
      <c r="O1476" s="246"/>
    </row>
    <row r="1477" spans="1:15" s="17" customFormat="1">
      <c r="A1477" s="160"/>
      <c r="B1477" s="160"/>
      <c r="D1477" s="141"/>
      <c r="E1477" s="141"/>
      <c r="I1477" s="246"/>
      <c r="J1477" s="246"/>
      <c r="K1477" s="246"/>
      <c r="L1477" s="246"/>
      <c r="M1477" s="246"/>
      <c r="N1477" s="246"/>
      <c r="O1477" s="246"/>
    </row>
    <row r="1478" spans="1:15" s="17" customFormat="1">
      <c r="A1478" s="160"/>
      <c r="B1478" s="160"/>
      <c r="D1478" s="141"/>
      <c r="E1478" s="141"/>
      <c r="I1478" s="246"/>
      <c r="J1478" s="246"/>
      <c r="K1478" s="246"/>
      <c r="L1478" s="246"/>
      <c r="M1478" s="246"/>
      <c r="N1478" s="246"/>
      <c r="O1478" s="246"/>
    </row>
    <row r="1479" spans="1:15" s="17" customFormat="1">
      <c r="A1479" s="160"/>
      <c r="B1479" s="160"/>
      <c r="D1479" s="141"/>
      <c r="E1479" s="141"/>
      <c r="I1479" s="246"/>
      <c r="J1479" s="246"/>
      <c r="K1479" s="246"/>
      <c r="L1479" s="246"/>
      <c r="M1479" s="246"/>
      <c r="N1479" s="246"/>
      <c r="O1479" s="246"/>
    </row>
    <row r="1480" spans="1:15" s="17" customFormat="1">
      <c r="A1480" s="160"/>
      <c r="B1480" s="160"/>
      <c r="D1480" s="141"/>
      <c r="E1480" s="141"/>
      <c r="I1480" s="246"/>
      <c r="J1480" s="246"/>
      <c r="K1480" s="246"/>
      <c r="L1480" s="246"/>
      <c r="M1480" s="246"/>
      <c r="N1480" s="246"/>
      <c r="O1480" s="246"/>
    </row>
    <row r="1481" spans="1:15" s="17" customFormat="1">
      <c r="A1481" s="160"/>
      <c r="B1481" s="160"/>
      <c r="D1481" s="141"/>
      <c r="E1481" s="141"/>
      <c r="I1481" s="246"/>
      <c r="J1481" s="246"/>
      <c r="K1481" s="246"/>
      <c r="L1481" s="246"/>
      <c r="M1481" s="246"/>
      <c r="N1481" s="246"/>
      <c r="O1481" s="246"/>
    </row>
    <row r="1482" spans="1:15" s="17" customFormat="1">
      <c r="A1482" s="160"/>
      <c r="B1482" s="160"/>
      <c r="D1482" s="141"/>
      <c r="E1482" s="141"/>
      <c r="I1482" s="246"/>
      <c r="J1482" s="246"/>
      <c r="K1482" s="246"/>
      <c r="L1482" s="246"/>
      <c r="M1482" s="246"/>
      <c r="N1482" s="246"/>
      <c r="O1482" s="246"/>
    </row>
    <row r="1483" spans="1:15" s="17" customFormat="1">
      <c r="A1483" s="160"/>
      <c r="B1483" s="160"/>
      <c r="D1483" s="141"/>
      <c r="E1483" s="141"/>
      <c r="I1483" s="246"/>
      <c r="J1483" s="246"/>
      <c r="K1483" s="246"/>
      <c r="L1483" s="246"/>
      <c r="M1483" s="246"/>
      <c r="N1483" s="246"/>
      <c r="O1483" s="246"/>
    </row>
    <row r="1484" spans="1:15" s="17" customFormat="1">
      <c r="A1484" s="160"/>
      <c r="B1484" s="160"/>
      <c r="D1484" s="141"/>
      <c r="E1484" s="141"/>
      <c r="I1484" s="246"/>
      <c r="J1484" s="246"/>
      <c r="K1484" s="246"/>
      <c r="L1484" s="246"/>
      <c r="M1484" s="246"/>
      <c r="N1484" s="246"/>
      <c r="O1484" s="246"/>
    </row>
    <row r="1485" spans="1:15" s="17" customFormat="1">
      <c r="A1485" s="160"/>
      <c r="B1485" s="160"/>
      <c r="D1485" s="141"/>
      <c r="E1485" s="141"/>
      <c r="I1485" s="246"/>
      <c r="J1485" s="246"/>
      <c r="K1485" s="246"/>
      <c r="L1485" s="246"/>
      <c r="M1485" s="246"/>
      <c r="N1485" s="246"/>
      <c r="O1485" s="246"/>
    </row>
    <row r="1486" spans="1:15" s="17" customFormat="1">
      <c r="A1486" s="160"/>
      <c r="B1486" s="160"/>
      <c r="D1486" s="141"/>
      <c r="E1486" s="141"/>
      <c r="I1486" s="246"/>
      <c r="J1486" s="246"/>
      <c r="K1486" s="246"/>
      <c r="L1486" s="246"/>
      <c r="M1486" s="246"/>
      <c r="N1486" s="246"/>
      <c r="O1486" s="246"/>
    </row>
    <row r="1487" spans="1:15" s="17" customFormat="1">
      <c r="A1487" s="160"/>
      <c r="B1487" s="160"/>
      <c r="D1487" s="141"/>
      <c r="E1487" s="141"/>
      <c r="I1487" s="246"/>
      <c r="J1487" s="246"/>
      <c r="K1487" s="246"/>
      <c r="L1487" s="246"/>
      <c r="M1487" s="246"/>
      <c r="N1487" s="246"/>
      <c r="O1487" s="246"/>
    </row>
    <row r="1488" spans="1:15" s="17" customFormat="1">
      <c r="A1488" s="160"/>
      <c r="B1488" s="160"/>
      <c r="D1488" s="141"/>
      <c r="E1488" s="141"/>
      <c r="I1488" s="246"/>
      <c r="J1488" s="246"/>
      <c r="K1488" s="246"/>
      <c r="L1488" s="246"/>
      <c r="M1488" s="246"/>
      <c r="N1488" s="246"/>
      <c r="O1488" s="246"/>
    </row>
    <row r="1489" spans="1:15" s="17" customFormat="1">
      <c r="A1489" s="160"/>
      <c r="B1489" s="160"/>
      <c r="D1489" s="141"/>
      <c r="E1489" s="141"/>
      <c r="I1489" s="246"/>
      <c r="J1489" s="246"/>
      <c r="K1489" s="246"/>
      <c r="L1489" s="246"/>
      <c r="M1489" s="246"/>
      <c r="N1489" s="246"/>
      <c r="O1489" s="246"/>
    </row>
    <row r="1490" spans="1:15" s="17" customFormat="1">
      <c r="A1490" s="160"/>
      <c r="B1490" s="160"/>
      <c r="D1490" s="141"/>
      <c r="E1490" s="141"/>
      <c r="I1490" s="246"/>
      <c r="J1490" s="246"/>
      <c r="K1490" s="246"/>
      <c r="L1490" s="246"/>
      <c r="M1490" s="246"/>
      <c r="N1490" s="246"/>
      <c r="O1490" s="246"/>
    </row>
    <row r="1491" spans="1:15" s="17" customFormat="1">
      <c r="A1491" s="160"/>
      <c r="B1491" s="160"/>
      <c r="D1491" s="141"/>
      <c r="E1491" s="141"/>
      <c r="I1491" s="246"/>
      <c r="J1491" s="246"/>
      <c r="K1491" s="246"/>
      <c r="L1491" s="246"/>
      <c r="M1491" s="246"/>
      <c r="N1491" s="246"/>
      <c r="O1491" s="246"/>
    </row>
    <row r="1492" spans="1:15" s="17" customFormat="1">
      <c r="A1492" s="160"/>
      <c r="B1492" s="160"/>
      <c r="D1492" s="141"/>
      <c r="E1492" s="141"/>
      <c r="I1492" s="246"/>
      <c r="J1492" s="246"/>
      <c r="K1492" s="246"/>
      <c r="L1492" s="246"/>
      <c r="M1492" s="246"/>
      <c r="N1492" s="246"/>
      <c r="O1492" s="246"/>
    </row>
    <row r="1493" spans="1:15" s="17" customFormat="1">
      <c r="A1493" s="160"/>
      <c r="B1493" s="160"/>
      <c r="D1493" s="141"/>
      <c r="E1493" s="141"/>
      <c r="I1493" s="246"/>
      <c r="J1493" s="246"/>
      <c r="K1493" s="246"/>
      <c r="L1493" s="246"/>
      <c r="M1493" s="246"/>
      <c r="N1493" s="246"/>
      <c r="O1493" s="246"/>
    </row>
    <row r="1494" spans="1:15" s="17" customFormat="1">
      <c r="A1494" s="160"/>
      <c r="B1494" s="160"/>
      <c r="D1494" s="141"/>
      <c r="E1494" s="141"/>
      <c r="I1494" s="246"/>
      <c r="J1494" s="246"/>
      <c r="K1494" s="246"/>
      <c r="L1494" s="246"/>
      <c r="M1494" s="246"/>
      <c r="N1494" s="246"/>
      <c r="O1494" s="246"/>
    </row>
    <row r="1495" spans="1:15" s="17" customFormat="1">
      <c r="A1495" s="160"/>
      <c r="B1495" s="160"/>
      <c r="D1495" s="141"/>
      <c r="E1495" s="141"/>
      <c r="I1495" s="246"/>
      <c r="J1495" s="246"/>
      <c r="K1495" s="246"/>
      <c r="L1495" s="246"/>
      <c r="M1495" s="246"/>
      <c r="N1495" s="246"/>
      <c r="O1495" s="246"/>
    </row>
    <row r="1496" spans="1:15" s="17" customFormat="1">
      <c r="A1496" s="160"/>
      <c r="B1496" s="160"/>
      <c r="D1496" s="141"/>
      <c r="E1496" s="141"/>
      <c r="I1496" s="246"/>
      <c r="J1496" s="246"/>
      <c r="K1496" s="246"/>
      <c r="L1496" s="246"/>
      <c r="M1496" s="246"/>
      <c r="N1496" s="246"/>
      <c r="O1496" s="246"/>
    </row>
    <row r="1497" spans="1:15" s="17" customFormat="1">
      <c r="A1497" s="160"/>
      <c r="B1497" s="160"/>
      <c r="D1497" s="141"/>
      <c r="E1497" s="141"/>
      <c r="I1497" s="246"/>
      <c r="J1497" s="246"/>
      <c r="K1497" s="246"/>
      <c r="L1497" s="246"/>
      <c r="M1497" s="246"/>
      <c r="N1497" s="246"/>
      <c r="O1497" s="246"/>
    </row>
    <row r="1498" spans="1:15" s="17" customFormat="1">
      <c r="A1498" s="160"/>
      <c r="B1498" s="160"/>
      <c r="D1498" s="141"/>
      <c r="E1498" s="141"/>
      <c r="I1498" s="246"/>
      <c r="J1498" s="246"/>
      <c r="K1498" s="246"/>
      <c r="L1498" s="246"/>
      <c r="M1498" s="246"/>
      <c r="N1498" s="246"/>
      <c r="O1498" s="246"/>
    </row>
    <row r="1499" spans="1:15" s="17" customFormat="1">
      <c r="A1499" s="160"/>
      <c r="B1499" s="160"/>
      <c r="D1499" s="141"/>
      <c r="E1499" s="141"/>
      <c r="I1499" s="246"/>
      <c r="J1499" s="246"/>
      <c r="K1499" s="246"/>
      <c r="L1499" s="246"/>
      <c r="M1499" s="246"/>
      <c r="N1499" s="246"/>
      <c r="O1499" s="246"/>
    </row>
    <row r="1500" spans="1:15" s="17" customFormat="1">
      <c r="A1500" s="160"/>
      <c r="B1500" s="160"/>
      <c r="D1500" s="141"/>
      <c r="E1500" s="141"/>
      <c r="I1500" s="246"/>
      <c r="J1500" s="246"/>
      <c r="K1500" s="246"/>
      <c r="L1500" s="246"/>
      <c r="M1500" s="246"/>
      <c r="N1500" s="246"/>
      <c r="O1500" s="246"/>
    </row>
    <row r="1501" spans="1:15" s="17" customFormat="1">
      <c r="A1501" s="160"/>
      <c r="B1501" s="160"/>
      <c r="D1501" s="141"/>
      <c r="E1501" s="141"/>
      <c r="I1501" s="246"/>
      <c r="J1501" s="246"/>
      <c r="K1501" s="246"/>
      <c r="L1501" s="246"/>
      <c r="M1501" s="246"/>
      <c r="N1501" s="246"/>
      <c r="O1501" s="246"/>
    </row>
    <row r="1502" spans="1:15" s="17" customFormat="1">
      <c r="A1502" s="160"/>
      <c r="B1502" s="160"/>
      <c r="D1502" s="141"/>
      <c r="E1502" s="141"/>
      <c r="I1502" s="246"/>
      <c r="J1502" s="246"/>
      <c r="K1502" s="246"/>
      <c r="L1502" s="246"/>
      <c r="M1502" s="246"/>
      <c r="N1502" s="246"/>
      <c r="O1502" s="246"/>
    </row>
    <row r="1503" spans="1:15" s="17" customFormat="1">
      <c r="A1503" s="160"/>
      <c r="B1503" s="160"/>
      <c r="D1503" s="141"/>
      <c r="E1503" s="141"/>
      <c r="I1503" s="246"/>
      <c r="J1503" s="246"/>
      <c r="K1503" s="246"/>
      <c r="L1503" s="246"/>
      <c r="M1503" s="246"/>
      <c r="N1503" s="246"/>
      <c r="O1503" s="246"/>
    </row>
    <row r="1504" spans="1:15" s="17" customFormat="1">
      <c r="A1504" s="160"/>
      <c r="B1504" s="160"/>
      <c r="D1504" s="141"/>
      <c r="E1504" s="141"/>
      <c r="I1504" s="246"/>
      <c r="J1504" s="246"/>
      <c r="K1504" s="246"/>
      <c r="L1504" s="246"/>
      <c r="M1504" s="246"/>
      <c r="N1504" s="246"/>
      <c r="O1504" s="246"/>
    </row>
    <row r="1505" spans="1:15" s="17" customFormat="1">
      <c r="A1505" s="160"/>
      <c r="B1505" s="160"/>
      <c r="D1505" s="141"/>
      <c r="E1505" s="141"/>
      <c r="I1505" s="246"/>
      <c r="J1505" s="246"/>
      <c r="K1505" s="246"/>
      <c r="L1505" s="246"/>
      <c r="M1505" s="246"/>
      <c r="N1505" s="246"/>
      <c r="O1505" s="246"/>
    </row>
    <row r="1506" spans="1:15" s="17" customFormat="1">
      <c r="A1506" s="160"/>
      <c r="B1506" s="160"/>
      <c r="D1506" s="141"/>
      <c r="E1506" s="141"/>
      <c r="I1506" s="246"/>
      <c r="J1506" s="246"/>
      <c r="K1506" s="246"/>
      <c r="L1506" s="246"/>
      <c r="M1506" s="246"/>
      <c r="N1506" s="246"/>
      <c r="O1506" s="246"/>
    </row>
    <row r="1507" spans="1:15" s="17" customFormat="1">
      <c r="A1507" s="160"/>
      <c r="B1507" s="160"/>
      <c r="D1507" s="141"/>
      <c r="E1507" s="141"/>
      <c r="I1507" s="246"/>
      <c r="J1507" s="246"/>
      <c r="K1507" s="246"/>
      <c r="L1507" s="246"/>
      <c r="M1507" s="246"/>
      <c r="N1507" s="246"/>
      <c r="O1507" s="246"/>
    </row>
    <row r="1508" spans="1:15" s="17" customFormat="1">
      <c r="A1508" s="160"/>
      <c r="B1508" s="160"/>
      <c r="D1508" s="141"/>
      <c r="E1508" s="141"/>
      <c r="I1508" s="246"/>
      <c r="J1508" s="246"/>
      <c r="K1508" s="246"/>
      <c r="L1508" s="246"/>
      <c r="M1508" s="246"/>
      <c r="N1508" s="246"/>
      <c r="O1508" s="246"/>
    </row>
    <row r="1509" spans="1:15" s="17" customFormat="1">
      <c r="A1509" s="160"/>
      <c r="B1509" s="160"/>
      <c r="D1509" s="141"/>
      <c r="E1509" s="141"/>
      <c r="I1509" s="246"/>
      <c r="J1509" s="246"/>
      <c r="K1509" s="246"/>
      <c r="L1509" s="246"/>
      <c r="M1509" s="246"/>
      <c r="N1509" s="246"/>
      <c r="O1509" s="246"/>
    </row>
    <row r="1510" spans="1:15" s="17" customFormat="1">
      <c r="A1510" s="160"/>
      <c r="B1510" s="160"/>
      <c r="D1510" s="141"/>
      <c r="E1510" s="141"/>
      <c r="I1510" s="246"/>
      <c r="J1510" s="246"/>
      <c r="K1510" s="246"/>
      <c r="L1510" s="246"/>
      <c r="M1510" s="246"/>
      <c r="N1510" s="246"/>
      <c r="O1510" s="246"/>
    </row>
    <row r="1511" spans="1:15" s="17" customFormat="1">
      <c r="A1511" s="160"/>
      <c r="B1511" s="160"/>
      <c r="D1511" s="141"/>
      <c r="E1511" s="141"/>
      <c r="I1511" s="246"/>
      <c r="J1511" s="246"/>
      <c r="K1511" s="246"/>
      <c r="L1511" s="246"/>
      <c r="M1511" s="246"/>
      <c r="N1511" s="246"/>
      <c r="O1511" s="246"/>
    </row>
    <row r="1512" spans="1:15" s="17" customFormat="1">
      <c r="A1512" s="160"/>
      <c r="B1512" s="160"/>
      <c r="D1512" s="141"/>
      <c r="E1512" s="141"/>
      <c r="I1512" s="246"/>
      <c r="J1512" s="246"/>
      <c r="K1512" s="246"/>
      <c r="L1512" s="246"/>
      <c r="M1512" s="246"/>
      <c r="N1512" s="246"/>
      <c r="O1512" s="246"/>
    </row>
    <row r="1513" spans="1:15" s="17" customFormat="1">
      <c r="A1513" s="160"/>
      <c r="B1513" s="160"/>
      <c r="D1513" s="141"/>
      <c r="E1513" s="141"/>
      <c r="I1513" s="246"/>
      <c r="J1513" s="246"/>
      <c r="K1513" s="246"/>
      <c r="L1513" s="246"/>
      <c r="M1513" s="246"/>
      <c r="N1513" s="246"/>
      <c r="O1513" s="246"/>
    </row>
    <row r="1514" spans="1:15" s="17" customFormat="1">
      <c r="A1514" s="160"/>
      <c r="B1514" s="160"/>
      <c r="D1514" s="141"/>
      <c r="E1514" s="141"/>
      <c r="I1514" s="246"/>
      <c r="J1514" s="246"/>
      <c r="K1514" s="246"/>
      <c r="L1514" s="246"/>
      <c r="M1514" s="246"/>
      <c r="N1514" s="246"/>
      <c r="O1514" s="246"/>
    </row>
    <row r="1515" spans="1:15" s="17" customFormat="1">
      <c r="A1515" s="160"/>
      <c r="B1515" s="160"/>
      <c r="D1515" s="141"/>
      <c r="E1515" s="141"/>
      <c r="I1515" s="246"/>
      <c r="J1515" s="246"/>
      <c r="K1515" s="246"/>
      <c r="L1515" s="246"/>
      <c r="M1515" s="246"/>
      <c r="N1515" s="246"/>
      <c r="O1515" s="246"/>
    </row>
    <row r="1516" spans="1:15" s="17" customFormat="1">
      <c r="A1516" s="160"/>
      <c r="B1516" s="160"/>
      <c r="D1516" s="141"/>
      <c r="E1516" s="141"/>
      <c r="I1516" s="246"/>
      <c r="J1516" s="246"/>
      <c r="K1516" s="246"/>
      <c r="L1516" s="246"/>
      <c r="M1516" s="246"/>
      <c r="N1516" s="246"/>
      <c r="O1516" s="246"/>
    </row>
    <row r="1517" spans="1:15" s="17" customFormat="1">
      <c r="A1517" s="160"/>
      <c r="B1517" s="160"/>
      <c r="D1517" s="141"/>
      <c r="E1517" s="141"/>
      <c r="I1517" s="246"/>
      <c r="J1517" s="246"/>
      <c r="K1517" s="246"/>
      <c r="L1517" s="246"/>
      <c r="M1517" s="246"/>
      <c r="N1517" s="246"/>
      <c r="O1517" s="246"/>
    </row>
    <row r="1518" spans="1:15" s="17" customFormat="1">
      <c r="A1518" s="160"/>
      <c r="B1518" s="160"/>
      <c r="D1518" s="141"/>
      <c r="E1518" s="141"/>
      <c r="I1518" s="246"/>
      <c r="J1518" s="246"/>
      <c r="K1518" s="246"/>
      <c r="L1518" s="246"/>
      <c r="M1518" s="246"/>
      <c r="N1518" s="246"/>
      <c r="O1518" s="246"/>
    </row>
    <row r="1519" spans="1:15" s="17" customFormat="1">
      <c r="A1519" s="160"/>
      <c r="B1519" s="160"/>
      <c r="D1519" s="141"/>
      <c r="E1519" s="141"/>
      <c r="I1519" s="246"/>
      <c r="J1519" s="246"/>
      <c r="K1519" s="246"/>
      <c r="L1519" s="246"/>
      <c r="M1519" s="246"/>
      <c r="N1519" s="246"/>
      <c r="O1519" s="246"/>
    </row>
    <row r="1520" spans="1:15" s="17" customFormat="1">
      <c r="A1520" s="160"/>
      <c r="B1520" s="160"/>
      <c r="D1520" s="141"/>
      <c r="E1520" s="141"/>
      <c r="I1520" s="246"/>
      <c r="J1520" s="246"/>
      <c r="K1520" s="246"/>
      <c r="L1520" s="246"/>
      <c r="M1520" s="246"/>
      <c r="N1520" s="246"/>
      <c r="O1520" s="246"/>
    </row>
    <row r="1521" spans="1:15" s="17" customFormat="1">
      <c r="A1521" s="160"/>
      <c r="B1521" s="160"/>
      <c r="D1521" s="141"/>
      <c r="E1521" s="141"/>
      <c r="I1521" s="246"/>
      <c r="J1521" s="246"/>
      <c r="K1521" s="246"/>
      <c r="L1521" s="246"/>
      <c r="M1521" s="246"/>
      <c r="N1521" s="246"/>
      <c r="O1521" s="246"/>
    </row>
    <row r="1522" spans="1:15" s="17" customFormat="1">
      <c r="A1522" s="160"/>
      <c r="B1522" s="160"/>
      <c r="D1522" s="141"/>
      <c r="E1522" s="141"/>
      <c r="I1522" s="246"/>
      <c r="J1522" s="246"/>
      <c r="K1522" s="246"/>
      <c r="L1522" s="246"/>
      <c r="M1522" s="246"/>
      <c r="N1522" s="246"/>
      <c r="O1522" s="246"/>
    </row>
    <row r="1523" spans="1:15" s="17" customFormat="1">
      <c r="A1523" s="160"/>
      <c r="B1523" s="160"/>
      <c r="D1523" s="141"/>
      <c r="E1523" s="141"/>
      <c r="I1523" s="246"/>
      <c r="J1523" s="246"/>
      <c r="K1523" s="246"/>
      <c r="L1523" s="246"/>
      <c r="M1523" s="246"/>
      <c r="N1523" s="246"/>
      <c r="O1523" s="246"/>
    </row>
    <row r="1524" spans="1:15" s="17" customFormat="1">
      <c r="A1524" s="160"/>
      <c r="B1524" s="160"/>
      <c r="D1524" s="141"/>
      <c r="E1524" s="141"/>
      <c r="I1524" s="246"/>
      <c r="J1524" s="246"/>
      <c r="K1524" s="246"/>
      <c r="L1524" s="246"/>
      <c r="M1524" s="246"/>
      <c r="N1524" s="246"/>
      <c r="O1524" s="246"/>
    </row>
    <row r="1525" spans="1:15" s="17" customFormat="1">
      <c r="A1525" s="160"/>
      <c r="B1525" s="160"/>
      <c r="D1525" s="141"/>
      <c r="E1525" s="141"/>
      <c r="I1525" s="246"/>
      <c r="J1525" s="246"/>
      <c r="K1525" s="246"/>
      <c r="L1525" s="246"/>
      <c r="M1525" s="246"/>
      <c r="N1525" s="246"/>
      <c r="O1525" s="246"/>
    </row>
    <row r="1526" spans="1:15" s="17" customFormat="1">
      <c r="A1526" s="160"/>
      <c r="B1526" s="160"/>
      <c r="D1526" s="141"/>
      <c r="E1526" s="141"/>
      <c r="I1526" s="246"/>
      <c r="J1526" s="246"/>
      <c r="K1526" s="246"/>
      <c r="L1526" s="246"/>
      <c r="M1526" s="246"/>
      <c r="N1526" s="246"/>
      <c r="O1526" s="246"/>
    </row>
    <row r="1527" spans="1:15" s="17" customFormat="1">
      <c r="A1527" s="160"/>
      <c r="B1527" s="160"/>
      <c r="D1527" s="141"/>
      <c r="E1527" s="141"/>
      <c r="I1527" s="246"/>
      <c r="J1527" s="246"/>
      <c r="K1527" s="246"/>
      <c r="L1527" s="246"/>
      <c r="M1527" s="246"/>
      <c r="N1527" s="246"/>
      <c r="O1527" s="246"/>
    </row>
    <row r="1528" spans="1:15" s="17" customFormat="1">
      <c r="A1528" s="160"/>
      <c r="B1528" s="160"/>
      <c r="D1528" s="141"/>
      <c r="E1528" s="141"/>
      <c r="I1528" s="246"/>
      <c r="J1528" s="246"/>
      <c r="K1528" s="246"/>
      <c r="L1528" s="246"/>
      <c r="M1528" s="246"/>
      <c r="N1528" s="246"/>
      <c r="O1528" s="246"/>
    </row>
    <row r="1529" spans="1:15" s="17" customFormat="1">
      <c r="A1529" s="160"/>
      <c r="B1529" s="160"/>
      <c r="D1529" s="141"/>
      <c r="E1529" s="141"/>
      <c r="I1529" s="246"/>
      <c r="J1529" s="246"/>
      <c r="K1529" s="246"/>
      <c r="L1529" s="246"/>
      <c r="M1529" s="246"/>
      <c r="N1529" s="246"/>
      <c r="O1529" s="246"/>
    </row>
    <row r="1530" spans="1:15" s="17" customFormat="1">
      <c r="A1530" s="160"/>
      <c r="B1530" s="160"/>
      <c r="D1530" s="141"/>
      <c r="E1530" s="141"/>
      <c r="I1530" s="246"/>
      <c r="J1530" s="246"/>
      <c r="K1530" s="246"/>
      <c r="L1530" s="246"/>
      <c r="M1530" s="246"/>
      <c r="N1530" s="246"/>
      <c r="O1530" s="246"/>
    </row>
    <row r="1531" spans="1:15" s="17" customFormat="1">
      <c r="A1531" s="160"/>
      <c r="B1531" s="160"/>
      <c r="D1531" s="141"/>
      <c r="E1531" s="141"/>
      <c r="I1531" s="246"/>
      <c r="J1531" s="246"/>
      <c r="K1531" s="246"/>
      <c r="L1531" s="246"/>
      <c r="M1531" s="246"/>
      <c r="N1531" s="246"/>
      <c r="O1531" s="246"/>
    </row>
    <row r="1532" spans="1:15" s="17" customFormat="1">
      <c r="A1532" s="160"/>
      <c r="B1532" s="160"/>
      <c r="D1532" s="141"/>
      <c r="E1532" s="141"/>
      <c r="I1532" s="246"/>
      <c r="J1532" s="246"/>
      <c r="K1532" s="246"/>
      <c r="L1532" s="246"/>
      <c r="M1532" s="246"/>
      <c r="N1532" s="246"/>
      <c r="O1532" s="246"/>
    </row>
    <row r="1533" spans="1:15" s="17" customFormat="1">
      <c r="A1533" s="160"/>
      <c r="B1533" s="160"/>
      <c r="D1533" s="141"/>
      <c r="E1533" s="141"/>
      <c r="I1533" s="246"/>
      <c r="J1533" s="246"/>
      <c r="K1533" s="246"/>
      <c r="L1533" s="246"/>
      <c r="M1533" s="246"/>
      <c r="N1533" s="246"/>
      <c r="O1533" s="246"/>
    </row>
    <row r="1534" spans="1:15" s="17" customFormat="1">
      <c r="A1534" s="160"/>
      <c r="B1534" s="160"/>
      <c r="D1534" s="141"/>
      <c r="E1534" s="141"/>
      <c r="I1534" s="246"/>
      <c r="J1534" s="246"/>
      <c r="K1534" s="246"/>
      <c r="L1534" s="246"/>
      <c r="M1534" s="246"/>
      <c r="N1534" s="246"/>
      <c r="O1534" s="246"/>
    </row>
    <row r="1535" spans="1:15" s="17" customFormat="1">
      <c r="A1535" s="160"/>
      <c r="B1535" s="160"/>
      <c r="D1535" s="141"/>
      <c r="E1535" s="141"/>
      <c r="I1535" s="246"/>
      <c r="J1535" s="246"/>
      <c r="K1535" s="246"/>
      <c r="L1535" s="246"/>
      <c r="M1535" s="246"/>
      <c r="N1535" s="246"/>
      <c r="O1535" s="246"/>
    </row>
    <row r="1536" spans="1:15" s="17" customFormat="1">
      <c r="A1536" s="160"/>
      <c r="B1536" s="160"/>
      <c r="D1536" s="141"/>
      <c r="E1536" s="141"/>
      <c r="I1536" s="246"/>
      <c r="J1536" s="246"/>
      <c r="K1536" s="246"/>
      <c r="L1536" s="246"/>
      <c r="M1536" s="246"/>
      <c r="N1536" s="246"/>
      <c r="O1536" s="246"/>
    </row>
    <row r="1537" spans="1:15" s="17" customFormat="1">
      <c r="A1537" s="160"/>
      <c r="B1537" s="160"/>
      <c r="D1537" s="141"/>
      <c r="E1537" s="141"/>
      <c r="I1537" s="246"/>
      <c r="J1537" s="246"/>
      <c r="K1537" s="246"/>
      <c r="L1537" s="246"/>
      <c r="M1537" s="246"/>
      <c r="N1537" s="246"/>
      <c r="O1537" s="246"/>
    </row>
    <row r="1538" spans="1:15" s="17" customFormat="1">
      <c r="A1538" s="160"/>
      <c r="B1538" s="160"/>
      <c r="D1538" s="141"/>
      <c r="E1538" s="141"/>
      <c r="I1538" s="246"/>
      <c r="J1538" s="246"/>
      <c r="K1538" s="246"/>
      <c r="L1538" s="246"/>
      <c r="M1538" s="246"/>
      <c r="N1538" s="246"/>
      <c r="O1538" s="246"/>
    </row>
    <row r="1539" spans="1:15" s="17" customFormat="1">
      <c r="A1539" s="160"/>
      <c r="B1539" s="160"/>
      <c r="D1539" s="141"/>
      <c r="E1539" s="141"/>
      <c r="I1539" s="246"/>
      <c r="J1539" s="246"/>
      <c r="K1539" s="246"/>
      <c r="L1539" s="246"/>
      <c r="M1539" s="246"/>
      <c r="N1539" s="246"/>
      <c r="O1539" s="246"/>
    </row>
    <row r="1540" spans="1:15" s="17" customFormat="1">
      <c r="A1540" s="160"/>
      <c r="B1540" s="160"/>
      <c r="D1540" s="141"/>
      <c r="E1540" s="141"/>
      <c r="I1540" s="246"/>
      <c r="J1540" s="246"/>
      <c r="K1540" s="246"/>
      <c r="L1540" s="246"/>
      <c r="M1540" s="246"/>
      <c r="N1540" s="246"/>
      <c r="O1540" s="246"/>
    </row>
    <row r="1541" spans="1:15" s="17" customFormat="1">
      <c r="A1541" s="160"/>
      <c r="B1541" s="160"/>
      <c r="D1541" s="141"/>
      <c r="E1541" s="141"/>
      <c r="I1541" s="246"/>
      <c r="J1541" s="246"/>
      <c r="K1541" s="246"/>
      <c r="L1541" s="246"/>
      <c r="M1541" s="246"/>
      <c r="N1541" s="246"/>
      <c r="O1541" s="246"/>
    </row>
    <row r="1542" spans="1:15" s="17" customFormat="1">
      <c r="A1542" s="160"/>
      <c r="B1542" s="160"/>
      <c r="D1542" s="141"/>
      <c r="E1542" s="141"/>
      <c r="I1542" s="246"/>
      <c r="J1542" s="246"/>
      <c r="K1542" s="246"/>
      <c r="L1542" s="246"/>
      <c r="M1542" s="246"/>
      <c r="N1542" s="246"/>
      <c r="O1542" s="246"/>
    </row>
    <row r="1543" spans="1:15" s="17" customFormat="1">
      <c r="A1543" s="160"/>
      <c r="B1543" s="160"/>
      <c r="D1543" s="141"/>
      <c r="E1543" s="141"/>
      <c r="I1543" s="246"/>
      <c r="J1543" s="246"/>
      <c r="K1543" s="246"/>
      <c r="L1543" s="246"/>
      <c r="M1543" s="246"/>
      <c r="N1543" s="246"/>
      <c r="O1543" s="246"/>
    </row>
    <row r="1544" spans="1:15" s="17" customFormat="1">
      <c r="A1544" s="160"/>
      <c r="B1544" s="160"/>
      <c r="D1544" s="141"/>
      <c r="E1544" s="141"/>
      <c r="I1544" s="246"/>
      <c r="J1544" s="246"/>
      <c r="K1544" s="246"/>
      <c r="L1544" s="246"/>
      <c r="M1544" s="246"/>
      <c r="N1544" s="246"/>
      <c r="O1544" s="246"/>
    </row>
    <row r="1545" spans="1:15" s="17" customFormat="1">
      <c r="A1545" s="160"/>
      <c r="B1545" s="160"/>
      <c r="D1545" s="141"/>
      <c r="E1545" s="141"/>
      <c r="I1545" s="246"/>
      <c r="J1545" s="246"/>
      <c r="K1545" s="246"/>
      <c r="L1545" s="246"/>
      <c r="M1545" s="246"/>
      <c r="N1545" s="246"/>
      <c r="O1545" s="246"/>
    </row>
    <row r="1546" spans="1:15" s="17" customFormat="1">
      <c r="A1546" s="160"/>
      <c r="B1546" s="160"/>
      <c r="D1546" s="141"/>
      <c r="E1546" s="141"/>
      <c r="I1546" s="246"/>
      <c r="J1546" s="246"/>
      <c r="K1546" s="246"/>
      <c r="L1546" s="246"/>
      <c r="M1546" s="246"/>
      <c r="N1546" s="246"/>
      <c r="O1546" s="246"/>
    </row>
    <row r="1547" spans="1:15" s="17" customFormat="1">
      <c r="A1547" s="160"/>
      <c r="B1547" s="160"/>
      <c r="D1547" s="141"/>
      <c r="E1547" s="141"/>
      <c r="I1547" s="246"/>
      <c r="J1547" s="246"/>
      <c r="K1547" s="246"/>
      <c r="L1547" s="246"/>
      <c r="M1547" s="246"/>
      <c r="N1547" s="246"/>
      <c r="O1547" s="246"/>
    </row>
    <row r="1548" spans="1:15" s="17" customFormat="1">
      <c r="A1548" s="160"/>
      <c r="B1548" s="160"/>
      <c r="D1548" s="141"/>
      <c r="E1548" s="141"/>
      <c r="I1548" s="246"/>
      <c r="J1548" s="246"/>
      <c r="K1548" s="246"/>
      <c r="L1548" s="246"/>
      <c r="M1548" s="246"/>
      <c r="N1548" s="246"/>
      <c r="O1548" s="246"/>
    </row>
    <row r="1549" spans="1:15" s="17" customFormat="1">
      <c r="A1549" s="160"/>
      <c r="B1549" s="160"/>
      <c r="D1549" s="141"/>
      <c r="E1549" s="141"/>
      <c r="I1549" s="246"/>
      <c r="J1549" s="246"/>
      <c r="K1549" s="246"/>
      <c r="L1549" s="246"/>
      <c r="M1549" s="246"/>
      <c r="N1549" s="246"/>
      <c r="O1549" s="246"/>
    </row>
    <row r="1550" spans="1:15" s="17" customFormat="1">
      <c r="A1550" s="160"/>
      <c r="B1550" s="160"/>
      <c r="D1550" s="141"/>
      <c r="E1550" s="141"/>
      <c r="I1550" s="246"/>
      <c r="J1550" s="246"/>
      <c r="K1550" s="246"/>
      <c r="L1550" s="246"/>
      <c r="M1550" s="246"/>
      <c r="N1550" s="246"/>
      <c r="O1550" s="246"/>
    </row>
    <row r="1551" spans="1:15" s="17" customFormat="1">
      <c r="A1551" s="160"/>
      <c r="B1551" s="160"/>
      <c r="D1551" s="141"/>
      <c r="E1551" s="141"/>
      <c r="I1551" s="246"/>
      <c r="J1551" s="246"/>
      <c r="K1551" s="246"/>
      <c r="L1551" s="246"/>
      <c r="M1551" s="246"/>
      <c r="N1551" s="246"/>
      <c r="O1551" s="246"/>
    </row>
    <row r="1552" spans="1:15" s="17" customFormat="1">
      <c r="A1552" s="160"/>
      <c r="B1552" s="160"/>
      <c r="D1552" s="141"/>
      <c r="E1552" s="141"/>
      <c r="I1552" s="246"/>
      <c r="J1552" s="246"/>
      <c r="K1552" s="246"/>
      <c r="L1552" s="246"/>
      <c r="M1552" s="246"/>
      <c r="N1552" s="246"/>
      <c r="O1552" s="246"/>
    </row>
    <row r="1553" spans="1:15" s="17" customFormat="1">
      <c r="A1553" s="160"/>
      <c r="B1553" s="160"/>
      <c r="D1553" s="141"/>
      <c r="E1553" s="141"/>
      <c r="I1553" s="246"/>
      <c r="J1553" s="246"/>
      <c r="K1553" s="246"/>
      <c r="L1553" s="246"/>
      <c r="M1553" s="246"/>
      <c r="N1553" s="246"/>
      <c r="O1553" s="246"/>
    </row>
    <row r="1554" spans="1:15" s="17" customFormat="1">
      <c r="A1554" s="160"/>
      <c r="B1554" s="160"/>
      <c r="D1554" s="141"/>
      <c r="E1554" s="141"/>
      <c r="I1554" s="246"/>
      <c r="J1554" s="246"/>
      <c r="K1554" s="246"/>
      <c r="L1554" s="246"/>
      <c r="M1554" s="246"/>
      <c r="N1554" s="246"/>
      <c r="O1554" s="246"/>
    </row>
    <row r="1555" spans="1:15" s="17" customFormat="1">
      <c r="A1555" s="160"/>
      <c r="B1555" s="160"/>
      <c r="D1555" s="141"/>
      <c r="E1555" s="141"/>
      <c r="I1555" s="246"/>
      <c r="J1555" s="246"/>
      <c r="K1555" s="246"/>
      <c r="L1555" s="246"/>
      <c r="M1555" s="246"/>
      <c r="N1555" s="246"/>
      <c r="O1555" s="246"/>
    </row>
    <row r="1556" spans="1:15" s="17" customFormat="1">
      <c r="A1556" s="160"/>
      <c r="B1556" s="160"/>
      <c r="D1556" s="141"/>
      <c r="E1556" s="141"/>
      <c r="I1556" s="246"/>
      <c r="J1556" s="246"/>
      <c r="K1556" s="246"/>
      <c r="L1556" s="246"/>
      <c r="M1556" s="246"/>
      <c r="N1556" s="246"/>
      <c r="O1556" s="246"/>
    </row>
    <row r="1557" spans="1:15" s="17" customFormat="1">
      <c r="A1557" s="160"/>
      <c r="B1557" s="160"/>
      <c r="D1557" s="141"/>
      <c r="E1557" s="141"/>
      <c r="I1557" s="246"/>
      <c r="J1557" s="246"/>
      <c r="K1557" s="246"/>
      <c r="L1557" s="246"/>
      <c r="M1557" s="246"/>
      <c r="N1557" s="246"/>
      <c r="O1557" s="246"/>
    </row>
    <row r="1558" spans="1:15" s="17" customFormat="1">
      <c r="A1558" s="160"/>
      <c r="B1558" s="160"/>
      <c r="D1558" s="141"/>
      <c r="E1558" s="141"/>
      <c r="I1558" s="246"/>
      <c r="J1558" s="246"/>
      <c r="K1558" s="246"/>
      <c r="L1558" s="246"/>
      <c r="M1558" s="246"/>
      <c r="N1558" s="246"/>
      <c r="O1558" s="246"/>
    </row>
    <row r="1559" spans="1:15" s="17" customFormat="1">
      <c r="A1559" s="160"/>
      <c r="B1559" s="160"/>
      <c r="D1559" s="141"/>
      <c r="E1559" s="141"/>
      <c r="I1559" s="246"/>
      <c r="J1559" s="246"/>
      <c r="K1559" s="246"/>
      <c r="L1559" s="246"/>
      <c r="M1559" s="246"/>
      <c r="N1559" s="246"/>
      <c r="O1559" s="246"/>
    </row>
    <row r="1560" spans="1:15" s="17" customFormat="1">
      <c r="A1560" s="160"/>
      <c r="B1560" s="160"/>
      <c r="D1560" s="141"/>
      <c r="E1560" s="141"/>
      <c r="I1560" s="246"/>
      <c r="J1560" s="246"/>
      <c r="K1560" s="246"/>
      <c r="L1560" s="246"/>
      <c r="M1560" s="246"/>
      <c r="N1560" s="246"/>
      <c r="O1560" s="246"/>
    </row>
    <row r="1561" spans="1:15" s="17" customFormat="1">
      <c r="A1561" s="160"/>
      <c r="B1561" s="160"/>
      <c r="D1561" s="141"/>
      <c r="E1561" s="141"/>
      <c r="I1561" s="246"/>
      <c r="J1561" s="246"/>
      <c r="K1561" s="246"/>
      <c r="L1561" s="246"/>
      <c r="M1561" s="246"/>
      <c r="N1561" s="246"/>
      <c r="O1561" s="246"/>
    </row>
    <row r="1562" spans="1:15" s="17" customFormat="1">
      <c r="A1562" s="160"/>
      <c r="B1562" s="160"/>
      <c r="D1562" s="141"/>
      <c r="E1562" s="141"/>
      <c r="I1562" s="246"/>
      <c r="J1562" s="246"/>
      <c r="K1562" s="246"/>
      <c r="L1562" s="246"/>
      <c r="M1562" s="246"/>
      <c r="N1562" s="246"/>
      <c r="O1562" s="246"/>
    </row>
    <row r="1563" spans="1:15" s="17" customFormat="1">
      <c r="A1563" s="160"/>
      <c r="B1563" s="160"/>
      <c r="D1563" s="141"/>
      <c r="E1563" s="141"/>
      <c r="I1563" s="246"/>
      <c r="J1563" s="246"/>
      <c r="K1563" s="246"/>
      <c r="L1563" s="246"/>
      <c r="M1563" s="246"/>
      <c r="N1563" s="246"/>
      <c r="O1563" s="246"/>
    </row>
    <row r="1564" spans="1:15" s="17" customFormat="1">
      <c r="A1564" s="160"/>
      <c r="B1564" s="160"/>
      <c r="D1564" s="141"/>
      <c r="E1564" s="141"/>
      <c r="I1564" s="246"/>
      <c r="J1564" s="246"/>
      <c r="K1564" s="246"/>
      <c r="L1564" s="246"/>
      <c r="M1564" s="246"/>
      <c r="N1564" s="246"/>
      <c r="O1564" s="246"/>
    </row>
    <row r="1565" spans="1:15" s="17" customFormat="1">
      <c r="A1565" s="160"/>
      <c r="B1565" s="160"/>
      <c r="D1565" s="141"/>
      <c r="E1565" s="141"/>
      <c r="I1565" s="246"/>
      <c r="J1565" s="246"/>
      <c r="K1565" s="246"/>
      <c r="L1565" s="246"/>
      <c r="M1565" s="246"/>
      <c r="N1565" s="246"/>
      <c r="O1565" s="246"/>
    </row>
    <row r="1566" spans="1:15" s="17" customFormat="1">
      <c r="A1566" s="160"/>
      <c r="B1566" s="160"/>
      <c r="D1566" s="141"/>
      <c r="E1566" s="141"/>
      <c r="I1566" s="246"/>
      <c r="J1566" s="246"/>
      <c r="K1566" s="246"/>
      <c r="L1566" s="246"/>
      <c r="M1566" s="246"/>
      <c r="N1566" s="246"/>
      <c r="O1566" s="246"/>
    </row>
    <row r="1567" spans="1:15" s="17" customFormat="1">
      <c r="A1567" s="160"/>
      <c r="B1567" s="160"/>
      <c r="D1567" s="141"/>
      <c r="E1567" s="141"/>
      <c r="I1567" s="246"/>
      <c r="J1567" s="246"/>
      <c r="K1567" s="246"/>
      <c r="L1567" s="246"/>
      <c r="M1567" s="246"/>
      <c r="N1567" s="246"/>
      <c r="O1567" s="246"/>
    </row>
    <row r="1568" spans="1:15" s="17" customFormat="1">
      <c r="A1568" s="160"/>
      <c r="B1568" s="160"/>
      <c r="D1568" s="141"/>
      <c r="E1568" s="141"/>
      <c r="I1568" s="246"/>
      <c r="J1568" s="246"/>
      <c r="K1568" s="246"/>
      <c r="L1568" s="246"/>
      <c r="M1568" s="246"/>
      <c r="N1568" s="246"/>
      <c r="O1568" s="246"/>
    </row>
    <row r="1569" spans="1:15" s="17" customFormat="1">
      <c r="A1569" s="160"/>
      <c r="B1569" s="160"/>
      <c r="D1569" s="141"/>
      <c r="E1569" s="141"/>
      <c r="I1569" s="246"/>
      <c r="J1569" s="246"/>
      <c r="K1569" s="246"/>
      <c r="L1569" s="246"/>
      <c r="M1569" s="246"/>
      <c r="N1569" s="246"/>
      <c r="O1569" s="246"/>
    </row>
    <row r="1570" spans="1:15" s="17" customFormat="1">
      <c r="A1570" s="160"/>
      <c r="B1570" s="160"/>
      <c r="D1570" s="141"/>
      <c r="E1570" s="141"/>
      <c r="I1570" s="246"/>
      <c r="J1570" s="246"/>
      <c r="K1570" s="246"/>
      <c r="L1570" s="246"/>
      <c r="M1570" s="246"/>
      <c r="N1570" s="246"/>
      <c r="O1570" s="246"/>
    </row>
    <row r="1571" spans="1:15" s="17" customFormat="1">
      <c r="A1571" s="160"/>
      <c r="B1571" s="160"/>
      <c r="D1571" s="141"/>
      <c r="E1571" s="141"/>
      <c r="I1571" s="246"/>
      <c r="J1571" s="246"/>
      <c r="K1571" s="246"/>
      <c r="L1571" s="246"/>
      <c r="M1571" s="246"/>
      <c r="N1571" s="246"/>
      <c r="O1571" s="246"/>
    </row>
    <row r="1572" spans="1:15" s="17" customFormat="1">
      <c r="A1572" s="160"/>
      <c r="B1572" s="160"/>
      <c r="D1572" s="141"/>
      <c r="E1572" s="141"/>
      <c r="I1572" s="246"/>
      <c r="J1572" s="246"/>
      <c r="K1572" s="246"/>
      <c r="L1572" s="246"/>
      <c r="M1572" s="246"/>
      <c r="N1572" s="246"/>
      <c r="O1572" s="246"/>
    </row>
    <row r="1573" spans="1:15" s="17" customFormat="1">
      <c r="A1573" s="160"/>
      <c r="B1573" s="160"/>
      <c r="D1573" s="141"/>
      <c r="E1573" s="141"/>
      <c r="I1573" s="246"/>
      <c r="J1573" s="246"/>
      <c r="K1573" s="246"/>
      <c r="L1573" s="246"/>
      <c r="M1573" s="246"/>
      <c r="N1573" s="246"/>
      <c r="O1573" s="246"/>
    </row>
    <row r="1574" spans="1:15" s="17" customFormat="1">
      <c r="A1574" s="160"/>
      <c r="B1574" s="160"/>
      <c r="D1574" s="141"/>
      <c r="E1574" s="141"/>
      <c r="I1574" s="246"/>
      <c r="J1574" s="246"/>
      <c r="K1574" s="246"/>
      <c r="L1574" s="246"/>
      <c r="M1574" s="246"/>
      <c r="N1574" s="246"/>
      <c r="O1574" s="246"/>
    </row>
    <row r="1575" spans="1:15" s="17" customFormat="1">
      <c r="A1575" s="160"/>
      <c r="B1575" s="160"/>
      <c r="D1575" s="141"/>
      <c r="E1575" s="141"/>
      <c r="I1575" s="246"/>
      <c r="J1575" s="246"/>
      <c r="K1575" s="246"/>
      <c r="L1575" s="246"/>
      <c r="M1575" s="246"/>
      <c r="N1575" s="246"/>
      <c r="O1575" s="246"/>
    </row>
    <row r="1576" spans="1:15" s="17" customFormat="1">
      <c r="A1576" s="160"/>
      <c r="B1576" s="160"/>
      <c r="D1576" s="141"/>
      <c r="E1576" s="141"/>
      <c r="I1576" s="246"/>
      <c r="J1576" s="246"/>
      <c r="K1576" s="246"/>
      <c r="L1576" s="246"/>
      <c r="M1576" s="246"/>
      <c r="N1576" s="246"/>
      <c r="O1576" s="246"/>
    </row>
    <row r="1577" spans="1:15" s="17" customFormat="1">
      <c r="A1577" s="160"/>
      <c r="B1577" s="160"/>
      <c r="D1577" s="141"/>
      <c r="E1577" s="141"/>
      <c r="I1577" s="246"/>
      <c r="J1577" s="246"/>
      <c r="K1577" s="246"/>
      <c r="L1577" s="246"/>
      <c r="M1577" s="246"/>
      <c r="N1577" s="246"/>
      <c r="O1577" s="246"/>
    </row>
    <row r="1578" spans="1:15" s="17" customFormat="1">
      <c r="A1578" s="160"/>
      <c r="B1578" s="160"/>
      <c r="D1578" s="141"/>
      <c r="E1578" s="141"/>
      <c r="I1578" s="246"/>
      <c r="J1578" s="246"/>
      <c r="K1578" s="246"/>
      <c r="L1578" s="246"/>
      <c r="M1578" s="246"/>
      <c r="N1578" s="246"/>
      <c r="O1578" s="246"/>
    </row>
    <row r="1579" spans="1:15" s="17" customFormat="1">
      <c r="A1579" s="160"/>
      <c r="B1579" s="160"/>
      <c r="D1579" s="141"/>
      <c r="E1579" s="141"/>
      <c r="I1579" s="246"/>
      <c r="J1579" s="246"/>
      <c r="K1579" s="246"/>
      <c r="L1579" s="246"/>
      <c r="M1579" s="246"/>
      <c r="N1579" s="246"/>
      <c r="O1579" s="246"/>
    </row>
    <row r="1580" spans="1:15" s="17" customFormat="1">
      <c r="A1580" s="160"/>
      <c r="B1580" s="160"/>
      <c r="D1580" s="141"/>
      <c r="E1580" s="141"/>
      <c r="I1580" s="246"/>
      <c r="J1580" s="246"/>
      <c r="K1580" s="246"/>
      <c r="L1580" s="246"/>
      <c r="M1580" s="246"/>
      <c r="N1580" s="246"/>
      <c r="O1580" s="246"/>
    </row>
    <row r="1581" spans="1:15" s="17" customFormat="1">
      <c r="A1581" s="160"/>
      <c r="B1581" s="160"/>
      <c r="D1581" s="141"/>
      <c r="E1581" s="141"/>
      <c r="I1581" s="246"/>
      <c r="J1581" s="246"/>
      <c r="K1581" s="246"/>
      <c r="L1581" s="246"/>
      <c r="M1581" s="246"/>
      <c r="N1581" s="246"/>
      <c r="O1581" s="246"/>
    </row>
    <row r="1582" spans="1:15" s="17" customFormat="1">
      <c r="A1582" s="160"/>
      <c r="B1582" s="160"/>
      <c r="D1582" s="141"/>
      <c r="E1582" s="141"/>
      <c r="I1582" s="246"/>
      <c r="J1582" s="246"/>
      <c r="K1582" s="246"/>
      <c r="L1582" s="246"/>
      <c r="M1582" s="246"/>
      <c r="N1582" s="246"/>
      <c r="O1582" s="246"/>
    </row>
    <row r="1583" spans="1:15" s="17" customFormat="1">
      <c r="A1583" s="160"/>
      <c r="B1583" s="160"/>
      <c r="D1583" s="141"/>
      <c r="E1583" s="141"/>
      <c r="I1583" s="246"/>
      <c r="J1583" s="246"/>
      <c r="K1583" s="246"/>
      <c r="L1583" s="246"/>
      <c r="M1583" s="246"/>
      <c r="N1583" s="246"/>
      <c r="O1583" s="246"/>
    </row>
    <row r="1584" spans="1:15" s="17" customFormat="1">
      <c r="A1584" s="160"/>
      <c r="B1584" s="160"/>
      <c r="D1584" s="141"/>
      <c r="E1584" s="141"/>
      <c r="I1584" s="246"/>
      <c r="J1584" s="246"/>
      <c r="K1584" s="246"/>
      <c r="L1584" s="246"/>
      <c r="M1584" s="246"/>
      <c r="N1584" s="246"/>
      <c r="O1584" s="246"/>
    </row>
    <row r="1585" spans="1:15" s="17" customFormat="1">
      <c r="A1585" s="160"/>
      <c r="B1585" s="160"/>
      <c r="D1585" s="141"/>
      <c r="E1585" s="141"/>
      <c r="I1585" s="246"/>
      <c r="J1585" s="246"/>
      <c r="K1585" s="246"/>
      <c r="L1585" s="246"/>
      <c r="M1585" s="246"/>
      <c r="N1585" s="246"/>
      <c r="O1585" s="246"/>
    </row>
    <row r="1586" spans="1:15" s="17" customFormat="1">
      <c r="A1586" s="160"/>
      <c r="B1586" s="160"/>
      <c r="D1586" s="141"/>
      <c r="E1586" s="141"/>
      <c r="I1586" s="246"/>
      <c r="J1586" s="246"/>
      <c r="K1586" s="246"/>
      <c r="L1586" s="246"/>
      <c r="M1586" s="246"/>
      <c r="N1586" s="246"/>
      <c r="O1586" s="246"/>
    </row>
    <row r="1587" spans="1:15" s="17" customFormat="1">
      <c r="A1587" s="160"/>
      <c r="B1587" s="160"/>
      <c r="D1587" s="141"/>
      <c r="E1587" s="141"/>
      <c r="I1587" s="246"/>
      <c r="J1587" s="246"/>
      <c r="K1587" s="246"/>
      <c r="L1587" s="246"/>
      <c r="M1587" s="246"/>
      <c r="N1587" s="246"/>
      <c r="O1587" s="246"/>
    </row>
    <row r="1588" spans="1:15" s="17" customFormat="1">
      <c r="A1588" s="160"/>
      <c r="B1588" s="160"/>
      <c r="D1588" s="141"/>
      <c r="E1588" s="141"/>
      <c r="I1588" s="246"/>
      <c r="J1588" s="246"/>
      <c r="K1588" s="246"/>
      <c r="L1588" s="246"/>
      <c r="M1588" s="246"/>
      <c r="N1588" s="246"/>
      <c r="O1588" s="246"/>
    </row>
    <row r="1589" spans="1:15" s="17" customFormat="1">
      <c r="A1589" s="160"/>
      <c r="B1589" s="160"/>
      <c r="D1589" s="141"/>
      <c r="E1589" s="141"/>
      <c r="I1589" s="246"/>
      <c r="J1589" s="246"/>
      <c r="K1589" s="246"/>
      <c r="L1589" s="246"/>
      <c r="M1589" s="246"/>
      <c r="N1589" s="246"/>
      <c r="O1589" s="246"/>
    </row>
    <row r="1590" spans="1:15" s="17" customFormat="1">
      <c r="A1590" s="160"/>
      <c r="B1590" s="160"/>
      <c r="D1590" s="141"/>
      <c r="E1590" s="141"/>
      <c r="I1590" s="246"/>
      <c r="J1590" s="246"/>
      <c r="K1590" s="246"/>
      <c r="L1590" s="246"/>
      <c r="M1590" s="246"/>
      <c r="N1590" s="246"/>
      <c r="O1590" s="246"/>
    </row>
    <row r="1591" spans="1:15" s="17" customFormat="1">
      <c r="A1591" s="160"/>
      <c r="B1591" s="160"/>
      <c r="D1591" s="141"/>
      <c r="E1591" s="141"/>
      <c r="I1591" s="246"/>
      <c r="J1591" s="246"/>
      <c r="K1591" s="246"/>
      <c r="L1591" s="246"/>
      <c r="M1591" s="246"/>
      <c r="N1591" s="246"/>
      <c r="O1591" s="246"/>
    </row>
    <row r="1592" spans="1:15" s="17" customFormat="1">
      <c r="A1592" s="160"/>
      <c r="B1592" s="160"/>
      <c r="D1592" s="141"/>
      <c r="E1592" s="141"/>
      <c r="I1592" s="246"/>
      <c r="J1592" s="246"/>
      <c r="K1592" s="246"/>
      <c r="L1592" s="246"/>
      <c r="M1592" s="246"/>
      <c r="N1592" s="246"/>
      <c r="O1592" s="246"/>
    </row>
    <row r="1593" spans="1:15" s="17" customFormat="1">
      <c r="A1593" s="160"/>
      <c r="B1593" s="160"/>
      <c r="D1593" s="141"/>
      <c r="E1593" s="141"/>
      <c r="I1593" s="246"/>
      <c r="J1593" s="246"/>
      <c r="K1593" s="246"/>
      <c r="L1593" s="246"/>
      <c r="M1593" s="246"/>
      <c r="N1593" s="246"/>
      <c r="O1593" s="246"/>
    </row>
    <row r="1594" spans="1:15" s="17" customFormat="1">
      <c r="A1594" s="160"/>
      <c r="B1594" s="160"/>
      <c r="D1594" s="141"/>
      <c r="E1594" s="141"/>
      <c r="I1594" s="246"/>
      <c r="J1594" s="246"/>
      <c r="K1594" s="246"/>
      <c r="L1594" s="246"/>
      <c r="M1594" s="246"/>
      <c r="N1594" s="246"/>
      <c r="O1594" s="246"/>
    </row>
    <row r="1595" spans="1:15" s="17" customFormat="1">
      <c r="A1595" s="160"/>
      <c r="B1595" s="160"/>
      <c r="D1595" s="141"/>
      <c r="E1595" s="141"/>
      <c r="I1595" s="246"/>
      <c r="J1595" s="246"/>
      <c r="K1595" s="246"/>
      <c r="L1595" s="246"/>
      <c r="M1595" s="246"/>
      <c r="N1595" s="246"/>
      <c r="O1595" s="246"/>
    </row>
    <row r="1596" spans="1:15" s="17" customFormat="1">
      <c r="A1596" s="160"/>
      <c r="B1596" s="160"/>
      <c r="D1596" s="141"/>
      <c r="E1596" s="141"/>
      <c r="I1596" s="246"/>
      <c r="J1596" s="246"/>
      <c r="K1596" s="246"/>
      <c r="L1596" s="246"/>
      <c r="M1596" s="246"/>
      <c r="N1596" s="246"/>
      <c r="O1596" s="246"/>
    </row>
    <row r="1597" spans="1:15" s="17" customFormat="1">
      <c r="A1597" s="160"/>
      <c r="B1597" s="160"/>
      <c r="D1597" s="141"/>
      <c r="E1597" s="141"/>
      <c r="I1597" s="246"/>
      <c r="J1597" s="246"/>
      <c r="K1597" s="246"/>
      <c r="L1597" s="246"/>
      <c r="M1597" s="246"/>
      <c r="N1597" s="246"/>
      <c r="O1597" s="246"/>
    </row>
    <row r="1598" spans="1:15" s="17" customFormat="1">
      <c r="A1598" s="160"/>
      <c r="B1598" s="160"/>
      <c r="D1598" s="141"/>
      <c r="E1598" s="141"/>
      <c r="I1598" s="246"/>
      <c r="J1598" s="246"/>
      <c r="K1598" s="246"/>
      <c r="L1598" s="246"/>
      <c r="M1598" s="246"/>
      <c r="N1598" s="246"/>
      <c r="O1598" s="246"/>
    </row>
    <row r="1599" spans="1:15" s="17" customFormat="1">
      <c r="A1599" s="160"/>
      <c r="B1599" s="160"/>
      <c r="D1599" s="141"/>
      <c r="E1599" s="141"/>
      <c r="I1599" s="246"/>
      <c r="J1599" s="246"/>
      <c r="K1599" s="246"/>
      <c r="L1599" s="246"/>
      <c r="M1599" s="246"/>
      <c r="N1599" s="246"/>
      <c r="O1599" s="246"/>
    </row>
    <row r="1600" spans="1:15" s="17" customFormat="1">
      <c r="A1600" s="160"/>
      <c r="B1600" s="160"/>
      <c r="D1600" s="141"/>
      <c r="E1600" s="141"/>
      <c r="I1600" s="246"/>
      <c r="J1600" s="246"/>
      <c r="K1600" s="246"/>
      <c r="L1600" s="246"/>
      <c r="M1600" s="246"/>
      <c r="N1600" s="246"/>
      <c r="O1600" s="246"/>
    </row>
    <row r="1601" spans="1:15" s="17" customFormat="1">
      <c r="A1601" s="160"/>
      <c r="B1601" s="160"/>
      <c r="D1601" s="141"/>
      <c r="E1601" s="141"/>
      <c r="I1601" s="246"/>
      <c r="J1601" s="246"/>
      <c r="K1601" s="246"/>
      <c r="L1601" s="246"/>
      <c r="M1601" s="246"/>
      <c r="N1601" s="246"/>
      <c r="O1601" s="246"/>
    </row>
    <row r="1602" spans="1:15" s="17" customFormat="1">
      <c r="A1602" s="160"/>
      <c r="B1602" s="160"/>
      <c r="D1602" s="141"/>
      <c r="E1602" s="141"/>
      <c r="I1602" s="246"/>
      <c r="J1602" s="246"/>
      <c r="K1602" s="246"/>
      <c r="L1602" s="246"/>
      <c r="M1602" s="246"/>
      <c r="N1602" s="246"/>
      <c r="O1602" s="246"/>
    </row>
    <row r="1603" spans="1:15" s="17" customFormat="1">
      <c r="A1603" s="160"/>
      <c r="B1603" s="160"/>
      <c r="D1603" s="141"/>
      <c r="E1603" s="141"/>
      <c r="I1603" s="246"/>
      <c r="J1603" s="246"/>
      <c r="K1603" s="246"/>
      <c r="L1603" s="246"/>
      <c r="M1603" s="246"/>
      <c r="N1603" s="246"/>
      <c r="O1603" s="246"/>
    </row>
    <row r="1604" spans="1:15" s="17" customFormat="1">
      <c r="A1604" s="160"/>
      <c r="B1604" s="160"/>
      <c r="D1604" s="141"/>
      <c r="E1604" s="141"/>
      <c r="I1604" s="246"/>
      <c r="J1604" s="246"/>
      <c r="K1604" s="246"/>
      <c r="L1604" s="246"/>
      <c r="M1604" s="246"/>
      <c r="N1604" s="246"/>
      <c r="O1604" s="246"/>
    </row>
    <row r="1605" spans="1:15" s="17" customFormat="1">
      <c r="A1605" s="160"/>
      <c r="B1605" s="160"/>
      <c r="D1605" s="141"/>
      <c r="E1605" s="141"/>
      <c r="I1605" s="246"/>
      <c r="J1605" s="246"/>
      <c r="K1605" s="246"/>
      <c r="L1605" s="246"/>
      <c r="M1605" s="246"/>
      <c r="N1605" s="246"/>
      <c r="O1605" s="246"/>
    </row>
    <row r="1606" spans="1:15" s="17" customFormat="1">
      <c r="A1606" s="160"/>
      <c r="B1606" s="160"/>
      <c r="D1606" s="141"/>
      <c r="E1606" s="141"/>
      <c r="I1606" s="246"/>
      <c r="J1606" s="246"/>
      <c r="K1606" s="246"/>
      <c r="L1606" s="246"/>
      <c r="M1606" s="246"/>
      <c r="N1606" s="246"/>
      <c r="O1606" s="246"/>
    </row>
    <row r="1607" spans="1:15" s="17" customFormat="1">
      <c r="A1607" s="160"/>
      <c r="B1607" s="160"/>
      <c r="D1607" s="141"/>
      <c r="E1607" s="141"/>
      <c r="I1607" s="246"/>
      <c r="J1607" s="246"/>
      <c r="K1607" s="246"/>
      <c r="L1607" s="246"/>
      <c r="M1607" s="246"/>
      <c r="N1607" s="246"/>
      <c r="O1607" s="246"/>
    </row>
    <row r="1608" spans="1:15" s="17" customFormat="1">
      <c r="A1608" s="160"/>
      <c r="B1608" s="160"/>
      <c r="D1608" s="141"/>
      <c r="E1608" s="141"/>
      <c r="I1608" s="246"/>
      <c r="J1608" s="246"/>
      <c r="K1608" s="246"/>
      <c r="L1608" s="246"/>
      <c r="M1608" s="246"/>
      <c r="N1608" s="246"/>
      <c r="O1608" s="246"/>
    </row>
    <row r="1609" spans="1:15" s="17" customFormat="1">
      <c r="A1609" s="160"/>
      <c r="B1609" s="160"/>
      <c r="D1609" s="141"/>
      <c r="E1609" s="141"/>
      <c r="I1609" s="246"/>
      <c r="J1609" s="246"/>
      <c r="K1609" s="246"/>
      <c r="L1609" s="246"/>
      <c r="M1609" s="246"/>
      <c r="N1609" s="246"/>
      <c r="O1609" s="246"/>
    </row>
    <row r="1610" spans="1:15" s="17" customFormat="1">
      <c r="A1610" s="160"/>
      <c r="B1610" s="160"/>
      <c r="D1610" s="141"/>
      <c r="E1610" s="141"/>
      <c r="I1610" s="246"/>
      <c r="J1610" s="246"/>
      <c r="K1610" s="246"/>
      <c r="L1610" s="246"/>
      <c r="M1610" s="246"/>
      <c r="N1610" s="246"/>
      <c r="O1610" s="246"/>
    </row>
    <row r="1611" spans="1:15" s="17" customFormat="1">
      <c r="A1611" s="160"/>
      <c r="B1611" s="160"/>
      <c r="D1611" s="141"/>
      <c r="E1611" s="141"/>
      <c r="I1611" s="246"/>
      <c r="J1611" s="246"/>
      <c r="K1611" s="246"/>
      <c r="L1611" s="246"/>
      <c r="M1611" s="246"/>
      <c r="N1611" s="246"/>
      <c r="O1611" s="246"/>
    </row>
    <row r="1612" spans="1:15" s="17" customFormat="1">
      <c r="A1612" s="160"/>
      <c r="B1612" s="160"/>
      <c r="D1612" s="141"/>
      <c r="E1612" s="141"/>
      <c r="I1612" s="246"/>
      <c r="J1612" s="246"/>
      <c r="K1612" s="246"/>
      <c r="L1612" s="246"/>
      <c r="M1612" s="246"/>
      <c r="N1612" s="246"/>
      <c r="O1612" s="246"/>
    </row>
    <row r="1613" spans="1:15" s="17" customFormat="1">
      <c r="A1613" s="160"/>
      <c r="B1613" s="160"/>
      <c r="D1613" s="141"/>
      <c r="E1613" s="141"/>
      <c r="I1613" s="246"/>
      <c r="J1613" s="246"/>
      <c r="K1613" s="246"/>
      <c r="L1613" s="246"/>
      <c r="M1613" s="246"/>
      <c r="N1613" s="246"/>
      <c r="O1613" s="246"/>
    </row>
    <row r="1614" spans="1:15" s="17" customFormat="1">
      <c r="A1614" s="160"/>
      <c r="B1614" s="160"/>
      <c r="D1614" s="141"/>
      <c r="E1614" s="141"/>
      <c r="I1614" s="246"/>
      <c r="J1614" s="246"/>
      <c r="K1614" s="246"/>
      <c r="L1614" s="246"/>
      <c r="M1614" s="246"/>
      <c r="N1614" s="246"/>
      <c r="O1614" s="246"/>
    </row>
    <row r="1615" spans="1:15" s="17" customFormat="1">
      <c r="A1615" s="160"/>
      <c r="B1615" s="160"/>
      <c r="D1615" s="141"/>
      <c r="E1615" s="141"/>
      <c r="I1615" s="246"/>
      <c r="J1615" s="246"/>
      <c r="K1615" s="246"/>
      <c r="L1615" s="246"/>
      <c r="M1615" s="246"/>
      <c r="N1615" s="246"/>
      <c r="O1615" s="246"/>
    </row>
    <row r="1616" spans="1:15" s="17" customFormat="1">
      <c r="A1616" s="160"/>
      <c r="B1616" s="160"/>
      <c r="D1616" s="141"/>
      <c r="E1616" s="141"/>
      <c r="I1616" s="246"/>
      <c r="J1616" s="246"/>
      <c r="K1616" s="246"/>
      <c r="L1616" s="246"/>
      <c r="M1616" s="246"/>
      <c r="N1616" s="246"/>
      <c r="O1616" s="246"/>
    </row>
    <row r="1617" spans="1:15" s="17" customFormat="1">
      <c r="A1617" s="160"/>
      <c r="B1617" s="160"/>
      <c r="D1617" s="141"/>
      <c r="E1617" s="141"/>
      <c r="I1617" s="246"/>
      <c r="J1617" s="246"/>
      <c r="K1617" s="246"/>
      <c r="L1617" s="246"/>
      <c r="M1617" s="246"/>
      <c r="N1617" s="246"/>
      <c r="O1617" s="246"/>
    </row>
    <row r="1618" spans="1:15" s="17" customFormat="1">
      <c r="A1618" s="160"/>
      <c r="B1618" s="160"/>
      <c r="D1618" s="141"/>
      <c r="E1618" s="141"/>
      <c r="I1618" s="246"/>
      <c r="J1618" s="246"/>
      <c r="K1618" s="246"/>
      <c r="L1618" s="246"/>
      <c r="M1618" s="246"/>
      <c r="N1618" s="246"/>
      <c r="O1618" s="246"/>
    </row>
    <row r="1619" spans="1:15" s="17" customFormat="1">
      <c r="A1619" s="160"/>
      <c r="B1619" s="160"/>
      <c r="D1619" s="141"/>
      <c r="E1619" s="141"/>
      <c r="I1619" s="246"/>
      <c r="J1619" s="246"/>
      <c r="K1619" s="246"/>
      <c r="L1619" s="246"/>
      <c r="M1619" s="246"/>
      <c r="N1619" s="246"/>
      <c r="O1619" s="246"/>
    </row>
    <row r="1620" spans="1:15" s="17" customFormat="1">
      <c r="A1620" s="160"/>
      <c r="B1620" s="160"/>
      <c r="D1620" s="141"/>
      <c r="E1620" s="141"/>
      <c r="I1620" s="246"/>
      <c r="J1620" s="246"/>
      <c r="K1620" s="246"/>
      <c r="L1620" s="246"/>
      <c r="M1620" s="246"/>
      <c r="N1620" s="246"/>
      <c r="O1620" s="246"/>
    </row>
    <row r="1621" spans="1:15" s="17" customFormat="1">
      <c r="A1621" s="160"/>
      <c r="B1621" s="160"/>
      <c r="D1621" s="141"/>
      <c r="E1621" s="141"/>
      <c r="I1621" s="246"/>
      <c r="J1621" s="246"/>
      <c r="K1621" s="246"/>
      <c r="L1621" s="246"/>
      <c r="M1621" s="246"/>
      <c r="N1621" s="246"/>
      <c r="O1621" s="246"/>
    </row>
    <row r="1622" spans="1:15" s="17" customFormat="1">
      <c r="A1622" s="160"/>
      <c r="B1622" s="160"/>
      <c r="D1622" s="141"/>
      <c r="E1622" s="141"/>
      <c r="I1622" s="246"/>
      <c r="J1622" s="246"/>
      <c r="K1622" s="246"/>
      <c r="L1622" s="246"/>
      <c r="M1622" s="246"/>
      <c r="N1622" s="246"/>
      <c r="O1622" s="246"/>
    </row>
    <row r="1623" spans="1:15" s="17" customFormat="1">
      <c r="A1623" s="160"/>
      <c r="B1623" s="160"/>
      <c r="D1623" s="141"/>
      <c r="E1623" s="141"/>
      <c r="I1623" s="246"/>
      <c r="J1623" s="246"/>
      <c r="K1623" s="246"/>
      <c r="L1623" s="246"/>
      <c r="M1623" s="246"/>
      <c r="N1623" s="246"/>
      <c r="O1623" s="246"/>
    </row>
    <row r="1624" spans="1:15" s="17" customFormat="1">
      <c r="A1624" s="160"/>
      <c r="B1624" s="160"/>
      <c r="D1624" s="141"/>
      <c r="E1624" s="141"/>
      <c r="I1624" s="246"/>
      <c r="J1624" s="246"/>
      <c r="K1624" s="246"/>
      <c r="L1624" s="246"/>
      <c r="M1624" s="246"/>
      <c r="N1624" s="246"/>
      <c r="O1624" s="246"/>
    </row>
    <row r="1625" spans="1:15" s="17" customFormat="1">
      <c r="A1625" s="160"/>
      <c r="B1625" s="160"/>
      <c r="D1625" s="141"/>
      <c r="E1625" s="141"/>
      <c r="I1625" s="246"/>
      <c r="J1625" s="246"/>
      <c r="K1625" s="246"/>
      <c r="L1625" s="246"/>
      <c r="M1625" s="246"/>
      <c r="N1625" s="246"/>
      <c r="O1625" s="246"/>
    </row>
    <row r="1626" spans="1:15" s="17" customFormat="1">
      <c r="A1626" s="160"/>
      <c r="B1626" s="160"/>
      <c r="D1626" s="141"/>
      <c r="E1626" s="141"/>
      <c r="I1626" s="246"/>
      <c r="J1626" s="246"/>
      <c r="K1626" s="246"/>
      <c r="L1626" s="246"/>
      <c r="M1626" s="246"/>
      <c r="N1626" s="246"/>
      <c r="O1626" s="246"/>
    </row>
    <row r="1627" spans="1:15" s="17" customFormat="1">
      <c r="A1627" s="160"/>
      <c r="B1627" s="160"/>
      <c r="D1627" s="141"/>
      <c r="E1627" s="141"/>
      <c r="I1627" s="246"/>
      <c r="J1627" s="246"/>
      <c r="K1627" s="246"/>
      <c r="L1627" s="246"/>
      <c r="M1627" s="246"/>
      <c r="N1627" s="246"/>
      <c r="O1627" s="246"/>
    </row>
    <row r="1628" spans="1:15" s="17" customFormat="1">
      <c r="A1628" s="160"/>
      <c r="B1628" s="160"/>
      <c r="D1628" s="141"/>
      <c r="E1628" s="141"/>
      <c r="I1628" s="246"/>
      <c r="J1628" s="246"/>
      <c r="K1628" s="246"/>
      <c r="L1628" s="246"/>
      <c r="M1628" s="246"/>
      <c r="N1628" s="246"/>
      <c r="O1628" s="246"/>
    </row>
    <row r="1629" spans="1:15" s="17" customFormat="1">
      <c r="A1629" s="160"/>
      <c r="B1629" s="160"/>
      <c r="D1629" s="141"/>
      <c r="E1629" s="141"/>
      <c r="I1629" s="246"/>
      <c r="J1629" s="246"/>
      <c r="K1629" s="246"/>
      <c r="L1629" s="246"/>
      <c r="M1629" s="246"/>
      <c r="N1629" s="246"/>
      <c r="O1629" s="246"/>
    </row>
    <row r="1630" spans="1:15" s="17" customFormat="1">
      <c r="A1630" s="160"/>
      <c r="B1630" s="160"/>
      <c r="D1630" s="141"/>
      <c r="E1630" s="141"/>
      <c r="I1630" s="246"/>
      <c r="J1630" s="246"/>
      <c r="K1630" s="246"/>
      <c r="L1630" s="246"/>
      <c r="M1630" s="246"/>
      <c r="N1630" s="246"/>
      <c r="O1630" s="246"/>
    </row>
    <row r="1631" spans="1:15" s="17" customFormat="1">
      <c r="A1631" s="160"/>
      <c r="B1631" s="160"/>
      <c r="D1631" s="141"/>
      <c r="E1631" s="141"/>
      <c r="I1631" s="246"/>
      <c r="J1631" s="246"/>
      <c r="K1631" s="246"/>
      <c r="L1631" s="246"/>
      <c r="M1631" s="246"/>
      <c r="N1631" s="246"/>
      <c r="O1631" s="246"/>
    </row>
    <row r="1632" spans="1:15" s="17" customFormat="1">
      <c r="A1632" s="160"/>
      <c r="B1632" s="160"/>
      <c r="D1632" s="141"/>
      <c r="E1632" s="141"/>
      <c r="I1632" s="246"/>
      <c r="J1632" s="246"/>
      <c r="K1632" s="246"/>
      <c r="L1632" s="246"/>
      <c r="M1632" s="246"/>
      <c r="N1632" s="246"/>
      <c r="O1632" s="246"/>
    </row>
    <row r="1633" spans="1:15" s="17" customFormat="1">
      <c r="A1633" s="160"/>
      <c r="B1633" s="160"/>
      <c r="D1633" s="141"/>
      <c r="E1633" s="141"/>
      <c r="I1633" s="246"/>
      <c r="J1633" s="246"/>
      <c r="K1633" s="246"/>
      <c r="L1633" s="246"/>
      <c r="M1633" s="246"/>
      <c r="N1633" s="246"/>
      <c r="O1633" s="246"/>
    </row>
    <row r="1634" spans="1:15" s="17" customFormat="1">
      <c r="A1634" s="160"/>
      <c r="B1634" s="160"/>
      <c r="D1634" s="141"/>
      <c r="E1634" s="141"/>
      <c r="I1634" s="246"/>
      <c r="J1634" s="246"/>
      <c r="K1634" s="246"/>
      <c r="L1634" s="246"/>
      <c r="M1634" s="246"/>
      <c r="N1634" s="246"/>
      <c r="O1634" s="246"/>
    </row>
    <row r="1635" spans="1:15" s="17" customFormat="1">
      <c r="A1635" s="160"/>
      <c r="B1635" s="160"/>
      <c r="D1635" s="141"/>
      <c r="E1635" s="141"/>
      <c r="I1635" s="246"/>
      <c r="J1635" s="246"/>
      <c r="K1635" s="246"/>
      <c r="L1635" s="246"/>
      <c r="M1635" s="246"/>
      <c r="N1635" s="246"/>
      <c r="O1635" s="246"/>
    </row>
    <row r="1636" spans="1:15" s="17" customFormat="1">
      <c r="A1636" s="160"/>
      <c r="B1636" s="160"/>
      <c r="D1636" s="141"/>
      <c r="E1636" s="141"/>
      <c r="I1636" s="246"/>
      <c r="J1636" s="246"/>
      <c r="K1636" s="246"/>
      <c r="L1636" s="246"/>
      <c r="M1636" s="246"/>
      <c r="N1636" s="246"/>
      <c r="O1636" s="246"/>
    </row>
    <row r="1637" spans="1:15" s="17" customFormat="1">
      <c r="A1637" s="160"/>
      <c r="B1637" s="160"/>
      <c r="D1637" s="141"/>
      <c r="E1637" s="141"/>
      <c r="I1637" s="246"/>
      <c r="J1637" s="246"/>
      <c r="K1637" s="246"/>
      <c r="L1637" s="246"/>
      <c r="M1637" s="246"/>
      <c r="N1637" s="246"/>
      <c r="O1637" s="246"/>
    </row>
    <row r="1638" spans="1:15" s="17" customFormat="1">
      <c r="A1638" s="160"/>
      <c r="B1638" s="160"/>
      <c r="D1638" s="141"/>
      <c r="E1638" s="141"/>
      <c r="I1638" s="246"/>
      <c r="J1638" s="246"/>
      <c r="K1638" s="246"/>
      <c r="L1638" s="246"/>
      <c r="M1638" s="246"/>
      <c r="N1638" s="246"/>
      <c r="O1638" s="246"/>
    </row>
    <row r="1639" spans="1:15" s="17" customFormat="1">
      <c r="A1639" s="160"/>
      <c r="B1639" s="160"/>
      <c r="D1639" s="141"/>
      <c r="E1639" s="141"/>
      <c r="I1639" s="246"/>
      <c r="J1639" s="246"/>
      <c r="K1639" s="246"/>
      <c r="L1639" s="246"/>
      <c r="M1639" s="246"/>
      <c r="N1639" s="246"/>
      <c r="O1639" s="246"/>
    </row>
    <row r="1640" spans="1:15" s="17" customFormat="1">
      <c r="A1640" s="160"/>
      <c r="B1640" s="160"/>
      <c r="D1640" s="141"/>
      <c r="E1640" s="141"/>
      <c r="I1640" s="246"/>
      <c r="J1640" s="246"/>
      <c r="K1640" s="246"/>
      <c r="L1640" s="246"/>
      <c r="M1640" s="246"/>
      <c r="N1640" s="246"/>
      <c r="O1640" s="246"/>
    </row>
    <row r="1641" spans="1:15" s="17" customFormat="1">
      <c r="A1641" s="160"/>
      <c r="B1641" s="160"/>
      <c r="D1641" s="141"/>
      <c r="E1641" s="141"/>
      <c r="I1641" s="246"/>
      <c r="J1641" s="246"/>
      <c r="K1641" s="246"/>
      <c r="L1641" s="246"/>
      <c r="M1641" s="246"/>
      <c r="N1641" s="246"/>
      <c r="O1641" s="246"/>
    </row>
    <row r="1642" spans="1:15" s="17" customFormat="1">
      <c r="A1642" s="160"/>
      <c r="B1642" s="160"/>
      <c r="D1642" s="141"/>
      <c r="E1642" s="141"/>
      <c r="I1642" s="246"/>
      <c r="J1642" s="246"/>
      <c r="K1642" s="246"/>
      <c r="L1642" s="246"/>
      <c r="M1642" s="246"/>
      <c r="N1642" s="246"/>
      <c r="O1642" s="246"/>
    </row>
    <row r="1643" spans="1:15" s="17" customFormat="1">
      <c r="A1643" s="160"/>
      <c r="B1643" s="160"/>
      <c r="D1643" s="141"/>
      <c r="E1643" s="141"/>
      <c r="I1643" s="246"/>
      <c r="J1643" s="246"/>
      <c r="K1643" s="246"/>
      <c r="L1643" s="246"/>
      <c r="M1643" s="246"/>
      <c r="N1643" s="246"/>
      <c r="O1643" s="246"/>
    </row>
    <row r="1644" spans="1:15" s="17" customFormat="1">
      <c r="A1644" s="160"/>
      <c r="B1644" s="160"/>
      <c r="D1644" s="141"/>
      <c r="E1644" s="141"/>
      <c r="I1644" s="246"/>
      <c r="J1644" s="246"/>
      <c r="K1644" s="246"/>
      <c r="L1644" s="246"/>
      <c r="M1644" s="246"/>
      <c r="N1644" s="246"/>
      <c r="O1644" s="246"/>
    </row>
    <row r="1645" spans="1:15" s="17" customFormat="1">
      <c r="A1645" s="160"/>
      <c r="B1645" s="160"/>
      <c r="D1645" s="141"/>
      <c r="E1645" s="141"/>
      <c r="I1645" s="246"/>
      <c r="J1645" s="246"/>
      <c r="K1645" s="246"/>
      <c r="L1645" s="246"/>
      <c r="M1645" s="246"/>
      <c r="N1645" s="246"/>
      <c r="O1645" s="246"/>
    </row>
    <row r="1646" spans="1:15" s="17" customFormat="1">
      <c r="A1646" s="160"/>
      <c r="B1646" s="160"/>
      <c r="D1646" s="141"/>
      <c r="E1646" s="141"/>
      <c r="I1646" s="246"/>
      <c r="J1646" s="246"/>
      <c r="K1646" s="246"/>
      <c r="L1646" s="246"/>
      <c r="M1646" s="246"/>
      <c r="N1646" s="246"/>
      <c r="O1646" s="246"/>
    </row>
    <row r="1647" spans="1:15" s="17" customFormat="1">
      <c r="A1647" s="160"/>
      <c r="B1647" s="160"/>
      <c r="D1647" s="141"/>
      <c r="E1647" s="141"/>
      <c r="I1647" s="246"/>
      <c r="J1647" s="246"/>
      <c r="K1647" s="246"/>
      <c r="L1647" s="246"/>
      <c r="M1647" s="246"/>
      <c r="N1647" s="246"/>
      <c r="O1647" s="246"/>
    </row>
    <row r="1648" spans="1:15" s="17" customFormat="1">
      <c r="A1648" s="160"/>
      <c r="B1648" s="160"/>
      <c r="D1648" s="141"/>
      <c r="E1648" s="141"/>
      <c r="I1648" s="246"/>
      <c r="J1648" s="246"/>
      <c r="K1648" s="246"/>
      <c r="L1648" s="246"/>
      <c r="M1648" s="246"/>
      <c r="N1648" s="246"/>
      <c r="O1648" s="246"/>
    </row>
    <row r="1649" spans="1:15" s="17" customFormat="1">
      <c r="A1649" s="160"/>
      <c r="B1649" s="160"/>
      <c r="D1649" s="141"/>
      <c r="E1649" s="141"/>
      <c r="I1649" s="246"/>
      <c r="J1649" s="246"/>
      <c r="K1649" s="246"/>
      <c r="L1649" s="246"/>
      <c r="M1649" s="246"/>
      <c r="N1649" s="246"/>
      <c r="O1649" s="246"/>
    </row>
    <row r="1650" spans="1:15" s="17" customFormat="1">
      <c r="A1650" s="160"/>
      <c r="B1650" s="160"/>
      <c r="D1650" s="141"/>
      <c r="E1650" s="141"/>
      <c r="I1650" s="246"/>
      <c r="J1650" s="246"/>
      <c r="K1650" s="246"/>
      <c r="L1650" s="246"/>
      <c r="M1650" s="246"/>
      <c r="N1650" s="246"/>
      <c r="O1650" s="246"/>
    </row>
    <row r="1651" spans="1:15" s="17" customFormat="1">
      <c r="A1651" s="160"/>
      <c r="B1651" s="160"/>
      <c r="D1651" s="141"/>
      <c r="E1651" s="141"/>
      <c r="I1651" s="246"/>
      <c r="J1651" s="246"/>
      <c r="K1651" s="246"/>
      <c r="L1651" s="246"/>
      <c r="M1651" s="246"/>
      <c r="N1651" s="246"/>
      <c r="O1651" s="246"/>
    </row>
    <row r="1652" spans="1:15" s="17" customFormat="1">
      <c r="A1652" s="160"/>
      <c r="B1652" s="160"/>
      <c r="D1652" s="141"/>
      <c r="E1652" s="141"/>
      <c r="I1652" s="246"/>
      <c r="J1652" s="246"/>
      <c r="K1652" s="246"/>
      <c r="L1652" s="246"/>
      <c r="M1652" s="246"/>
      <c r="N1652" s="246"/>
      <c r="O1652" s="246"/>
    </row>
    <row r="1653" spans="1:15" s="17" customFormat="1">
      <c r="A1653" s="160"/>
      <c r="B1653" s="160"/>
      <c r="D1653" s="141"/>
      <c r="E1653" s="141"/>
      <c r="I1653" s="246"/>
      <c r="J1653" s="246"/>
      <c r="K1653" s="246"/>
      <c r="L1653" s="246"/>
      <c r="M1653" s="246"/>
      <c r="N1653" s="246"/>
      <c r="O1653" s="246"/>
    </row>
    <row r="1654" spans="1:15" s="17" customFormat="1">
      <c r="A1654" s="160"/>
      <c r="B1654" s="160"/>
      <c r="D1654" s="141"/>
      <c r="E1654" s="141"/>
      <c r="I1654" s="246"/>
      <c r="J1654" s="246"/>
      <c r="K1654" s="246"/>
      <c r="L1654" s="246"/>
      <c r="M1654" s="246"/>
      <c r="N1654" s="246"/>
      <c r="O1654" s="246"/>
    </row>
    <row r="1655" spans="1:15" s="17" customFormat="1">
      <c r="A1655" s="160"/>
      <c r="B1655" s="160"/>
      <c r="D1655" s="141"/>
      <c r="E1655" s="141"/>
      <c r="I1655" s="246"/>
      <c r="J1655" s="246"/>
      <c r="K1655" s="246"/>
      <c r="L1655" s="246"/>
      <c r="M1655" s="246"/>
      <c r="N1655" s="246"/>
      <c r="O1655" s="246"/>
    </row>
    <row r="1656" spans="1:15" s="17" customFormat="1">
      <c r="A1656" s="160"/>
      <c r="B1656" s="160"/>
      <c r="D1656" s="141"/>
      <c r="E1656" s="141"/>
      <c r="I1656" s="246"/>
      <c r="J1656" s="246"/>
      <c r="K1656" s="246"/>
      <c r="L1656" s="246"/>
      <c r="M1656" s="246"/>
      <c r="N1656" s="246"/>
      <c r="O1656" s="246"/>
    </row>
    <row r="1657" spans="1:15" s="17" customFormat="1">
      <c r="A1657" s="160"/>
      <c r="B1657" s="160"/>
      <c r="D1657" s="141"/>
      <c r="E1657" s="141"/>
      <c r="I1657" s="246"/>
      <c r="J1657" s="246"/>
      <c r="K1657" s="246"/>
      <c r="L1657" s="246"/>
      <c r="M1657" s="246"/>
      <c r="N1657" s="246"/>
      <c r="O1657" s="246"/>
    </row>
    <row r="1658" spans="1:15" s="17" customFormat="1">
      <c r="A1658" s="160"/>
      <c r="B1658" s="160"/>
      <c r="D1658" s="141"/>
      <c r="E1658" s="141"/>
      <c r="I1658" s="246"/>
      <c r="J1658" s="246"/>
      <c r="K1658" s="246"/>
      <c r="L1658" s="246"/>
      <c r="M1658" s="246"/>
      <c r="N1658" s="246"/>
      <c r="O1658" s="246"/>
    </row>
    <row r="1659" spans="1:15" s="17" customFormat="1">
      <c r="A1659" s="160"/>
      <c r="B1659" s="160"/>
      <c r="D1659" s="141"/>
      <c r="E1659" s="141"/>
      <c r="I1659" s="246"/>
      <c r="J1659" s="246"/>
      <c r="K1659" s="246"/>
      <c r="L1659" s="246"/>
      <c r="M1659" s="246"/>
      <c r="N1659" s="246"/>
      <c r="O1659" s="246"/>
    </row>
    <row r="1660" spans="1:15" s="17" customFormat="1">
      <c r="A1660" s="160"/>
      <c r="B1660" s="160"/>
      <c r="D1660" s="141"/>
      <c r="E1660" s="141"/>
      <c r="I1660" s="246"/>
      <c r="J1660" s="246"/>
      <c r="K1660" s="246"/>
      <c r="L1660" s="246"/>
      <c r="M1660" s="246"/>
      <c r="N1660" s="246"/>
      <c r="O1660" s="246"/>
    </row>
    <row r="1661" spans="1:15" s="17" customFormat="1">
      <c r="A1661" s="160"/>
      <c r="B1661" s="160"/>
      <c r="D1661" s="141"/>
      <c r="E1661" s="141"/>
      <c r="I1661" s="246"/>
      <c r="J1661" s="246"/>
      <c r="K1661" s="246"/>
      <c r="L1661" s="246"/>
      <c r="M1661" s="246"/>
      <c r="N1661" s="246"/>
      <c r="O1661" s="246"/>
    </row>
    <row r="1662" spans="1:15" s="17" customFormat="1">
      <c r="A1662" s="160"/>
      <c r="B1662" s="160"/>
      <c r="D1662" s="141"/>
      <c r="E1662" s="141"/>
      <c r="I1662" s="246"/>
      <c r="J1662" s="246"/>
      <c r="K1662" s="246"/>
      <c r="L1662" s="246"/>
      <c r="M1662" s="246"/>
      <c r="N1662" s="246"/>
      <c r="O1662" s="246"/>
    </row>
    <row r="1663" spans="1:15" s="17" customFormat="1">
      <c r="A1663" s="160"/>
      <c r="B1663" s="160"/>
      <c r="D1663" s="141"/>
      <c r="E1663" s="141"/>
      <c r="I1663" s="246"/>
      <c r="J1663" s="246"/>
      <c r="K1663" s="246"/>
      <c r="L1663" s="246"/>
      <c r="M1663" s="246"/>
      <c r="N1663" s="246"/>
      <c r="O1663" s="246"/>
    </row>
    <row r="1664" spans="1:15" s="17" customFormat="1">
      <c r="A1664" s="160"/>
      <c r="B1664" s="160"/>
      <c r="D1664" s="141"/>
      <c r="E1664" s="141"/>
      <c r="I1664" s="246"/>
      <c r="J1664" s="246"/>
      <c r="K1664" s="246"/>
      <c r="L1664" s="246"/>
      <c r="M1664" s="246"/>
      <c r="N1664" s="246"/>
      <c r="O1664" s="246"/>
    </row>
    <row r="1665" spans="1:15" s="17" customFormat="1">
      <c r="A1665" s="160"/>
      <c r="B1665" s="160"/>
      <c r="D1665" s="141"/>
      <c r="E1665" s="141"/>
      <c r="I1665" s="246"/>
      <c r="J1665" s="246"/>
      <c r="K1665" s="246"/>
      <c r="L1665" s="246"/>
      <c r="M1665" s="246"/>
      <c r="N1665" s="246"/>
      <c r="O1665" s="246"/>
    </row>
    <row r="1666" spans="1:15" s="17" customFormat="1">
      <c r="A1666" s="160"/>
      <c r="B1666" s="160"/>
      <c r="D1666" s="141"/>
      <c r="E1666" s="141"/>
      <c r="I1666" s="246"/>
      <c r="J1666" s="246"/>
      <c r="K1666" s="246"/>
      <c r="L1666" s="246"/>
      <c r="M1666" s="246"/>
      <c r="N1666" s="246"/>
      <c r="O1666" s="246"/>
    </row>
    <row r="1667" spans="1:15" s="17" customFormat="1">
      <c r="A1667" s="160"/>
      <c r="B1667" s="160"/>
      <c r="D1667" s="141"/>
      <c r="E1667" s="141"/>
      <c r="I1667" s="246"/>
      <c r="J1667" s="246"/>
      <c r="K1667" s="246"/>
      <c r="L1667" s="246"/>
      <c r="M1667" s="246"/>
      <c r="N1667" s="246"/>
      <c r="O1667" s="246"/>
    </row>
    <row r="1668" spans="1:15" s="17" customFormat="1">
      <c r="A1668" s="160"/>
      <c r="B1668" s="160"/>
      <c r="D1668" s="141"/>
      <c r="E1668" s="141"/>
      <c r="I1668" s="246"/>
      <c r="J1668" s="246"/>
      <c r="K1668" s="246"/>
      <c r="L1668" s="246"/>
      <c r="M1668" s="246"/>
      <c r="N1668" s="246"/>
      <c r="O1668" s="246"/>
    </row>
    <row r="1669" spans="1:15" s="17" customFormat="1">
      <c r="A1669" s="160"/>
      <c r="B1669" s="160"/>
      <c r="D1669" s="141"/>
      <c r="E1669" s="141"/>
      <c r="I1669" s="246"/>
      <c r="J1669" s="246"/>
      <c r="K1669" s="246"/>
      <c r="L1669" s="246"/>
      <c r="M1669" s="246"/>
      <c r="N1669" s="246"/>
      <c r="O1669" s="246"/>
    </row>
    <row r="1670" spans="1:15" s="17" customFormat="1">
      <c r="A1670" s="160"/>
      <c r="B1670" s="160"/>
      <c r="D1670" s="141"/>
      <c r="E1670" s="141"/>
      <c r="I1670" s="246"/>
      <c r="J1670" s="246"/>
      <c r="K1670" s="246"/>
      <c r="L1670" s="246"/>
      <c r="M1670" s="246"/>
      <c r="N1670" s="246"/>
      <c r="O1670" s="246"/>
    </row>
    <row r="1671" spans="1:15" s="17" customFormat="1">
      <c r="A1671" s="160"/>
      <c r="B1671" s="160"/>
      <c r="D1671" s="141"/>
      <c r="E1671" s="141"/>
      <c r="I1671" s="246"/>
      <c r="J1671" s="246"/>
      <c r="K1671" s="246"/>
      <c r="L1671" s="246"/>
      <c r="M1671" s="246"/>
      <c r="N1671" s="246"/>
      <c r="O1671" s="246"/>
    </row>
    <row r="1672" spans="1:15" s="17" customFormat="1">
      <c r="A1672" s="160"/>
      <c r="B1672" s="160"/>
      <c r="D1672" s="141"/>
      <c r="E1672" s="141"/>
      <c r="I1672" s="246"/>
      <c r="J1672" s="246"/>
      <c r="K1672" s="246"/>
      <c r="L1672" s="246"/>
      <c r="M1672" s="246"/>
      <c r="N1672" s="246"/>
      <c r="O1672" s="246"/>
    </row>
    <row r="1673" spans="1:15" s="17" customFormat="1">
      <c r="A1673" s="160"/>
      <c r="B1673" s="160"/>
      <c r="D1673" s="141"/>
      <c r="E1673" s="141"/>
      <c r="I1673" s="246"/>
      <c r="J1673" s="246"/>
      <c r="K1673" s="246"/>
      <c r="L1673" s="246"/>
      <c r="M1673" s="246"/>
      <c r="N1673" s="246"/>
      <c r="O1673" s="246"/>
    </row>
    <row r="1674" spans="1:15" s="17" customFormat="1">
      <c r="A1674" s="160"/>
      <c r="B1674" s="160"/>
      <c r="D1674" s="141"/>
      <c r="E1674" s="141"/>
      <c r="I1674" s="246"/>
      <c r="J1674" s="246"/>
      <c r="K1674" s="246"/>
      <c r="L1674" s="246"/>
      <c r="M1674" s="246"/>
      <c r="N1674" s="246"/>
      <c r="O1674" s="246"/>
    </row>
    <row r="1675" spans="1:15" s="17" customFormat="1">
      <c r="A1675" s="160"/>
      <c r="B1675" s="160"/>
      <c r="D1675" s="141"/>
      <c r="E1675" s="141"/>
      <c r="I1675" s="246"/>
      <c r="J1675" s="246"/>
      <c r="K1675" s="246"/>
      <c r="L1675" s="246"/>
      <c r="M1675" s="246"/>
      <c r="N1675" s="246"/>
      <c r="O1675" s="246"/>
    </row>
    <row r="1676" spans="1:15" s="17" customFormat="1">
      <c r="A1676" s="160"/>
      <c r="B1676" s="160"/>
      <c r="D1676" s="141"/>
      <c r="E1676" s="141"/>
      <c r="I1676" s="246"/>
      <c r="J1676" s="246"/>
      <c r="K1676" s="246"/>
      <c r="L1676" s="246"/>
      <c r="M1676" s="246"/>
      <c r="N1676" s="246"/>
      <c r="O1676" s="246"/>
    </row>
    <row r="1677" spans="1:15" s="17" customFormat="1">
      <c r="A1677" s="160"/>
      <c r="B1677" s="160"/>
      <c r="D1677" s="141"/>
      <c r="E1677" s="141"/>
      <c r="I1677" s="246"/>
      <c r="J1677" s="246"/>
      <c r="K1677" s="246"/>
      <c r="L1677" s="246"/>
      <c r="M1677" s="246"/>
      <c r="N1677" s="246"/>
      <c r="O1677" s="246"/>
    </row>
    <row r="1678" spans="1:15" s="17" customFormat="1">
      <c r="A1678" s="160"/>
      <c r="B1678" s="160"/>
      <c r="D1678" s="141"/>
      <c r="E1678" s="141"/>
      <c r="I1678" s="246"/>
      <c r="J1678" s="246"/>
      <c r="K1678" s="246"/>
      <c r="L1678" s="246"/>
      <c r="M1678" s="246"/>
      <c r="N1678" s="246"/>
      <c r="O1678" s="246"/>
    </row>
    <row r="1679" spans="1:15" s="17" customFormat="1">
      <c r="A1679" s="160"/>
      <c r="B1679" s="160"/>
      <c r="D1679" s="141"/>
      <c r="E1679" s="141"/>
      <c r="I1679" s="246"/>
      <c r="J1679" s="246"/>
      <c r="K1679" s="246"/>
      <c r="L1679" s="246"/>
      <c r="M1679" s="246"/>
      <c r="N1679" s="246"/>
      <c r="O1679" s="246"/>
    </row>
    <row r="1680" spans="1:15" s="17" customFormat="1">
      <c r="A1680" s="160"/>
      <c r="B1680" s="160"/>
      <c r="D1680" s="141"/>
      <c r="E1680" s="141"/>
      <c r="I1680" s="246"/>
      <c r="J1680" s="246"/>
      <c r="K1680" s="246"/>
      <c r="L1680" s="246"/>
      <c r="M1680" s="246"/>
      <c r="N1680" s="246"/>
      <c r="O1680" s="246"/>
    </row>
    <row r="1681" spans="1:15" s="17" customFormat="1">
      <c r="A1681" s="160"/>
      <c r="B1681" s="160"/>
      <c r="D1681" s="141"/>
      <c r="E1681" s="141"/>
      <c r="I1681" s="246"/>
      <c r="J1681" s="246"/>
      <c r="K1681" s="246"/>
      <c r="L1681" s="246"/>
      <c r="M1681" s="246"/>
      <c r="N1681" s="246"/>
      <c r="O1681" s="246"/>
    </row>
    <row r="1682" spans="1:15" s="17" customFormat="1">
      <c r="A1682" s="160"/>
      <c r="B1682" s="160"/>
      <c r="D1682" s="141"/>
      <c r="E1682" s="141"/>
      <c r="I1682" s="246"/>
      <c r="J1682" s="246"/>
      <c r="K1682" s="246"/>
      <c r="L1682" s="246"/>
      <c r="M1682" s="246"/>
      <c r="N1682" s="246"/>
      <c r="O1682" s="246"/>
    </row>
    <row r="1683" spans="1:15" s="17" customFormat="1">
      <c r="A1683" s="160"/>
      <c r="B1683" s="160"/>
      <c r="D1683" s="141"/>
      <c r="E1683" s="141"/>
      <c r="I1683" s="246"/>
      <c r="J1683" s="246"/>
      <c r="K1683" s="246"/>
      <c r="L1683" s="246"/>
      <c r="M1683" s="246"/>
      <c r="N1683" s="246"/>
      <c r="O1683" s="246"/>
    </row>
    <row r="1684" spans="1:15" s="17" customFormat="1">
      <c r="A1684" s="160"/>
      <c r="B1684" s="160"/>
      <c r="D1684" s="141"/>
      <c r="E1684" s="141"/>
      <c r="I1684" s="246"/>
      <c r="J1684" s="246"/>
      <c r="K1684" s="246"/>
      <c r="L1684" s="246"/>
      <c r="M1684" s="246"/>
      <c r="N1684" s="246"/>
      <c r="O1684" s="246"/>
    </row>
    <row r="1685" spans="1:15" s="17" customFormat="1">
      <c r="A1685" s="160"/>
      <c r="B1685" s="160"/>
      <c r="D1685" s="141"/>
      <c r="E1685" s="141"/>
      <c r="I1685" s="246"/>
      <c r="J1685" s="246"/>
      <c r="K1685" s="246"/>
      <c r="L1685" s="246"/>
      <c r="M1685" s="246"/>
      <c r="N1685" s="246"/>
      <c r="O1685" s="246"/>
    </row>
    <row r="1686" spans="1:15" s="17" customFormat="1">
      <c r="A1686" s="160"/>
      <c r="B1686" s="160"/>
      <c r="D1686" s="141"/>
      <c r="E1686" s="141"/>
      <c r="I1686" s="246"/>
      <c r="J1686" s="246"/>
      <c r="K1686" s="246"/>
      <c r="L1686" s="246"/>
      <c r="M1686" s="246"/>
      <c r="N1686" s="246"/>
      <c r="O1686" s="246"/>
    </row>
    <row r="1687" spans="1:15" s="17" customFormat="1">
      <c r="A1687" s="160"/>
      <c r="B1687" s="160"/>
      <c r="D1687" s="141"/>
      <c r="E1687" s="141"/>
      <c r="I1687" s="246"/>
      <c r="J1687" s="246"/>
      <c r="K1687" s="246"/>
      <c r="L1687" s="246"/>
      <c r="M1687" s="246"/>
      <c r="N1687" s="246"/>
      <c r="O1687" s="246"/>
    </row>
    <row r="1688" spans="1:15" s="17" customFormat="1">
      <c r="A1688" s="160"/>
      <c r="B1688" s="160"/>
      <c r="D1688" s="141"/>
      <c r="E1688" s="141"/>
      <c r="I1688" s="246"/>
      <c r="J1688" s="246"/>
      <c r="K1688" s="246"/>
      <c r="L1688" s="246"/>
      <c r="M1688" s="246"/>
      <c r="N1688" s="246"/>
      <c r="O1688" s="246"/>
    </row>
    <row r="1689" spans="1:15" s="17" customFormat="1">
      <c r="A1689" s="160"/>
      <c r="B1689" s="160"/>
      <c r="D1689" s="141"/>
      <c r="E1689" s="141"/>
      <c r="I1689" s="246"/>
      <c r="J1689" s="246"/>
      <c r="K1689" s="246"/>
      <c r="L1689" s="246"/>
      <c r="M1689" s="246"/>
      <c r="N1689" s="246"/>
      <c r="O1689" s="246"/>
    </row>
    <row r="1690" spans="1:15" s="17" customFormat="1">
      <c r="A1690" s="160"/>
      <c r="B1690" s="160"/>
      <c r="D1690" s="141"/>
      <c r="E1690" s="141"/>
      <c r="I1690" s="246"/>
      <c r="J1690" s="246"/>
      <c r="K1690" s="246"/>
      <c r="L1690" s="246"/>
      <c r="M1690" s="246"/>
      <c r="N1690" s="246"/>
      <c r="O1690" s="246"/>
    </row>
    <row r="1691" spans="1:15" s="17" customFormat="1">
      <c r="A1691" s="160"/>
      <c r="B1691" s="160"/>
      <c r="D1691" s="141"/>
      <c r="E1691" s="141"/>
      <c r="I1691" s="246"/>
      <c r="J1691" s="246"/>
      <c r="K1691" s="246"/>
      <c r="L1691" s="246"/>
      <c r="M1691" s="246"/>
      <c r="N1691" s="246"/>
      <c r="O1691" s="246"/>
    </row>
    <row r="1692" spans="1:15" s="17" customFormat="1">
      <c r="A1692" s="160"/>
      <c r="B1692" s="160"/>
      <c r="D1692" s="141"/>
      <c r="E1692" s="141"/>
      <c r="I1692" s="246"/>
      <c r="J1692" s="246"/>
      <c r="K1692" s="246"/>
      <c r="L1692" s="246"/>
      <c r="M1692" s="246"/>
      <c r="N1692" s="246"/>
      <c r="O1692" s="246"/>
    </row>
    <row r="1693" spans="1:15" s="17" customFormat="1">
      <c r="A1693" s="160"/>
      <c r="B1693" s="160"/>
      <c r="D1693" s="141"/>
      <c r="E1693" s="141"/>
      <c r="I1693" s="246"/>
      <c r="J1693" s="246"/>
      <c r="K1693" s="246"/>
      <c r="L1693" s="246"/>
      <c r="M1693" s="246"/>
      <c r="N1693" s="246"/>
      <c r="O1693" s="246"/>
    </row>
    <row r="1694" spans="1:15" s="17" customFormat="1">
      <c r="A1694" s="160"/>
      <c r="B1694" s="160"/>
      <c r="D1694" s="141"/>
      <c r="E1694" s="141"/>
      <c r="I1694" s="246"/>
      <c r="J1694" s="246"/>
      <c r="K1694" s="246"/>
      <c r="L1694" s="246"/>
      <c r="M1694" s="246"/>
      <c r="N1694" s="246"/>
      <c r="O1694" s="246"/>
    </row>
    <row r="1695" spans="1:15" s="17" customFormat="1">
      <c r="A1695" s="160"/>
      <c r="B1695" s="160"/>
      <c r="D1695" s="141"/>
      <c r="E1695" s="141"/>
      <c r="I1695" s="246"/>
      <c r="J1695" s="246"/>
      <c r="K1695" s="246"/>
      <c r="L1695" s="246"/>
      <c r="M1695" s="246"/>
      <c r="N1695" s="246"/>
      <c r="O1695" s="246"/>
    </row>
    <row r="1696" spans="1:15" s="17" customFormat="1">
      <c r="A1696" s="160"/>
      <c r="B1696" s="160"/>
      <c r="D1696" s="141"/>
      <c r="E1696" s="141"/>
      <c r="I1696" s="246"/>
      <c r="J1696" s="246"/>
      <c r="K1696" s="246"/>
      <c r="L1696" s="246"/>
      <c r="M1696" s="246"/>
      <c r="N1696" s="246"/>
      <c r="O1696" s="246"/>
    </row>
    <row r="1697" spans="1:15" s="17" customFormat="1">
      <c r="A1697" s="160"/>
      <c r="B1697" s="160"/>
      <c r="D1697" s="141"/>
      <c r="E1697" s="141"/>
      <c r="I1697" s="246"/>
      <c r="J1697" s="246"/>
      <c r="K1697" s="246"/>
      <c r="L1697" s="246"/>
      <c r="M1697" s="246"/>
      <c r="N1697" s="246"/>
      <c r="O1697" s="246"/>
    </row>
    <row r="1698" spans="1:15" s="17" customFormat="1">
      <c r="A1698" s="160"/>
      <c r="B1698" s="160"/>
      <c r="D1698" s="141"/>
      <c r="E1698" s="141"/>
      <c r="I1698" s="246"/>
      <c r="J1698" s="246"/>
      <c r="K1698" s="246"/>
      <c r="L1698" s="246"/>
      <c r="M1698" s="246"/>
      <c r="N1698" s="246"/>
      <c r="O1698" s="246"/>
    </row>
    <row r="1699" spans="1:15" s="17" customFormat="1">
      <c r="A1699" s="160"/>
      <c r="B1699" s="160"/>
      <c r="D1699" s="141"/>
      <c r="E1699" s="141"/>
      <c r="I1699" s="246"/>
      <c r="J1699" s="246"/>
      <c r="K1699" s="246"/>
      <c r="L1699" s="246"/>
      <c r="M1699" s="246"/>
      <c r="N1699" s="246"/>
      <c r="O1699" s="246"/>
    </row>
    <row r="1700" spans="1:15" s="17" customFormat="1">
      <c r="A1700" s="160"/>
      <c r="B1700" s="160"/>
      <c r="D1700" s="141"/>
      <c r="E1700" s="141"/>
      <c r="I1700" s="246"/>
      <c r="J1700" s="246"/>
      <c r="K1700" s="246"/>
      <c r="L1700" s="246"/>
      <c r="M1700" s="246"/>
      <c r="N1700" s="246"/>
      <c r="O1700" s="246"/>
    </row>
    <row r="1701" spans="1:15" s="17" customFormat="1">
      <c r="A1701" s="160"/>
      <c r="B1701" s="160"/>
      <c r="D1701" s="141"/>
      <c r="E1701" s="141"/>
      <c r="I1701" s="246"/>
      <c r="J1701" s="246"/>
      <c r="K1701" s="246"/>
      <c r="L1701" s="246"/>
      <c r="M1701" s="246"/>
      <c r="N1701" s="246"/>
      <c r="O1701" s="246"/>
    </row>
    <row r="1702" spans="1:15" s="17" customFormat="1">
      <c r="A1702" s="160"/>
      <c r="B1702" s="160"/>
      <c r="D1702" s="141"/>
      <c r="E1702" s="141"/>
      <c r="I1702" s="246"/>
      <c r="J1702" s="246"/>
      <c r="K1702" s="246"/>
      <c r="L1702" s="246"/>
      <c r="M1702" s="246"/>
      <c r="N1702" s="246"/>
      <c r="O1702" s="246"/>
    </row>
    <row r="1703" spans="1:15" s="17" customFormat="1">
      <c r="A1703" s="160"/>
      <c r="B1703" s="160"/>
      <c r="D1703" s="141"/>
      <c r="E1703" s="141"/>
      <c r="I1703" s="246"/>
      <c r="J1703" s="246"/>
      <c r="K1703" s="246"/>
      <c r="L1703" s="246"/>
      <c r="M1703" s="246"/>
      <c r="N1703" s="246"/>
      <c r="O1703" s="246"/>
    </row>
    <row r="1704" spans="1:15" s="17" customFormat="1">
      <c r="A1704" s="160"/>
      <c r="B1704" s="160"/>
      <c r="D1704" s="141"/>
      <c r="E1704" s="141"/>
      <c r="I1704" s="246"/>
      <c r="J1704" s="246"/>
      <c r="K1704" s="246"/>
      <c r="L1704" s="246"/>
      <c r="M1704" s="246"/>
      <c r="N1704" s="246"/>
      <c r="O1704" s="246"/>
    </row>
    <row r="1705" spans="1:15" s="17" customFormat="1">
      <c r="A1705" s="160"/>
      <c r="B1705" s="160"/>
      <c r="D1705" s="141"/>
      <c r="E1705" s="141"/>
      <c r="I1705" s="246"/>
      <c r="J1705" s="246"/>
      <c r="K1705" s="246"/>
      <c r="L1705" s="246"/>
      <c r="M1705" s="246"/>
      <c r="N1705" s="246"/>
      <c r="O1705" s="246"/>
    </row>
    <row r="1706" spans="1:15" s="17" customFormat="1">
      <c r="A1706" s="160"/>
      <c r="B1706" s="160"/>
      <c r="D1706" s="141"/>
      <c r="E1706" s="141"/>
      <c r="I1706" s="246"/>
      <c r="J1706" s="246"/>
      <c r="K1706" s="246"/>
      <c r="L1706" s="246"/>
      <c r="M1706" s="246"/>
      <c r="N1706" s="246"/>
      <c r="O1706" s="246"/>
    </row>
    <row r="1707" spans="1:15" s="17" customFormat="1">
      <c r="A1707" s="160"/>
      <c r="B1707" s="160"/>
      <c r="D1707" s="141"/>
      <c r="E1707" s="141"/>
      <c r="I1707" s="246"/>
      <c r="J1707" s="246"/>
      <c r="K1707" s="246"/>
      <c r="L1707" s="246"/>
      <c r="M1707" s="246"/>
      <c r="N1707" s="246"/>
      <c r="O1707" s="246"/>
    </row>
    <row r="1708" spans="1:15" s="17" customFormat="1">
      <c r="A1708" s="160"/>
      <c r="B1708" s="160"/>
      <c r="D1708" s="141"/>
      <c r="E1708" s="141"/>
      <c r="I1708" s="246"/>
      <c r="J1708" s="246"/>
      <c r="K1708" s="246"/>
      <c r="L1708" s="246"/>
      <c r="M1708" s="246"/>
      <c r="N1708" s="246"/>
      <c r="O1708" s="246"/>
    </row>
    <row r="1709" spans="1:15" s="17" customFormat="1">
      <c r="A1709" s="160"/>
      <c r="B1709" s="160"/>
      <c r="D1709" s="141"/>
      <c r="E1709" s="141"/>
      <c r="I1709" s="246"/>
      <c r="J1709" s="246"/>
      <c r="K1709" s="246"/>
      <c r="L1709" s="246"/>
      <c r="M1709" s="246"/>
      <c r="N1709" s="246"/>
      <c r="O1709" s="246"/>
    </row>
    <row r="1710" spans="1:15" s="17" customFormat="1">
      <c r="A1710" s="160"/>
      <c r="B1710" s="160"/>
      <c r="D1710" s="141"/>
      <c r="E1710" s="141"/>
      <c r="I1710" s="246"/>
      <c r="J1710" s="246"/>
      <c r="K1710" s="246"/>
      <c r="L1710" s="246"/>
      <c r="M1710" s="246"/>
      <c r="N1710" s="246"/>
      <c r="O1710" s="246"/>
    </row>
    <row r="1711" spans="1:15" s="17" customFormat="1">
      <c r="A1711" s="160"/>
      <c r="B1711" s="160"/>
      <c r="D1711" s="141"/>
      <c r="E1711" s="141"/>
      <c r="I1711" s="246"/>
      <c r="J1711" s="246"/>
      <c r="K1711" s="246"/>
      <c r="L1711" s="246"/>
      <c r="M1711" s="246"/>
      <c r="N1711" s="246"/>
      <c r="O1711" s="246"/>
    </row>
    <row r="1712" spans="1:15" s="17" customFormat="1">
      <c r="A1712" s="160"/>
      <c r="B1712" s="160"/>
      <c r="D1712" s="141"/>
      <c r="E1712" s="141"/>
      <c r="I1712" s="246"/>
      <c r="J1712" s="246"/>
      <c r="K1712" s="246"/>
      <c r="L1712" s="246"/>
      <c r="M1712" s="246"/>
      <c r="N1712" s="246"/>
      <c r="O1712" s="246"/>
    </row>
    <row r="1713" spans="1:15" s="17" customFormat="1">
      <c r="A1713" s="160"/>
      <c r="B1713" s="160"/>
      <c r="D1713" s="141"/>
      <c r="E1713" s="141"/>
      <c r="I1713" s="246"/>
      <c r="J1713" s="246"/>
      <c r="K1713" s="246"/>
      <c r="L1713" s="246"/>
      <c r="M1713" s="246"/>
      <c r="N1713" s="246"/>
      <c r="O1713" s="246"/>
    </row>
    <row r="1714" spans="1:15" s="17" customFormat="1">
      <c r="A1714" s="160"/>
      <c r="B1714" s="160"/>
      <c r="D1714" s="141"/>
      <c r="E1714" s="141"/>
      <c r="I1714" s="246"/>
      <c r="J1714" s="246"/>
      <c r="K1714" s="246"/>
      <c r="L1714" s="246"/>
      <c r="M1714" s="246"/>
      <c r="N1714" s="246"/>
      <c r="O1714" s="246"/>
    </row>
    <row r="1715" spans="1:15" s="17" customFormat="1">
      <c r="A1715" s="160"/>
      <c r="B1715" s="160"/>
      <c r="D1715" s="141"/>
      <c r="E1715" s="141"/>
      <c r="I1715" s="246"/>
      <c r="J1715" s="246"/>
      <c r="K1715" s="246"/>
      <c r="L1715" s="246"/>
      <c r="M1715" s="246"/>
      <c r="N1715" s="246"/>
      <c r="O1715" s="246"/>
    </row>
    <row r="1716" spans="1:15" s="17" customFormat="1">
      <c r="A1716" s="160"/>
      <c r="B1716" s="160"/>
      <c r="D1716" s="141"/>
      <c r="E1716" s="141"/>
      <c r="I1716" s="246"/>
      <c r="J1716" s="246"/>
      <c r="K1716" s="246"/>
      <c r="L1716" s="246"/>
      <c r="M1716" s="246"/>
      <c r="N1716" s="246"/>
      <c r="O1716" s="246"/>
    </row>
    <row r="1717" spans="1:15" s="17" customFormat="1">
      <c r="A1717" s="160"/>
      <c r="B1717" s="160"/>
      <c r="D1717" s="141"/>
      <c r="E1717" s="141"/>
      <c r="I1717" s="246"/>
      <c r="J1717" s="246"/>
      <c r="K1717" s="246"/>
      <c r="L1717" s="246"/>
      <c r="M1717" s="246"/>
      <c r="N1717" s="246"/>
      <c r="O1717" s="246"/>
    </row>
    <row r="1718" spans="1:15" s="17" customFormat="1">
      <c r="A1718" s="160"/>
      <c r="B1718" s="160"/>
      <c r="D1718" s="141"/>
      <c r="E1718" s="141"/>
      <c r="I1718" s="246"/>
      <c r="J1718" s="246"/>
      <c r="K1718" s="246"/>
      <c r="L1718" s="246"/>
      <c r="M1718" s="246"/>
      <c r="N1718" s="246"/>
      <c r="O1718" s="246"/>
    </row>
    <row r="1719" spans="1:15" s="17" customFormat="1">
      <c r="A1719" s="160"/>
      <c r="B1719" s="160"/>
      <c r="D1719" s="141"/>
      <c r="E1719" s="141"/>
      <c r="I1719" s="246"/>
      <c r="J1719" s="246"/>
      <c r="K1719" s="246"/>
      <c r="L1719" s="246"/>
      <c r="M1719" s="246"/>
      <c r="N1719" s="246"/>
      <c r="O1719" s="246"/>
    </row>
    <row r="1720" spans="1:15" s="17" customFormat="1">
      <c r="A1720" s="160"/>
      <c r="B1720" s="160"/>
      <c r="D1720" s="141"/>
      <c r="E1720" s="141"/>
      <c r="I1720" s="246"/>
      <c r="J1720" s="246"/>
      <c r="K1720" s="246"/>
      <c r="L1720" s="246"/>
      <c r="M1720" s="246"/>
      <c r="N1720" s="246"/>
      <c r="O1720" s="246"/>
    </row>
    <row r="1721" spans="1:15" s="17" customFormat="1">
      <c r="A1721" s="160"/>
      <c r="B1721" s="160"/>
      <c r="D1721" s="141"/>
      <c r="E1721" s="141"/>
      <c r="I1721" s="246"/>
      <c r="J1721" s="246"/>
      <c r="K1721" s="246"/>
      <c r="L1721" s="246"/>
      <c r="M1721" s="246"/>
      <c r="N1721" s="246"/>
      <c r="O1721" s="246"/>
    </row>
    <row r="1722" spans="1:15" s="17" customFormat="1">
      <c r="A1722" s="160"/>
      <c r="B1722" s="160"/>
      <c r="D1722" s="141"/>
      <c r="E1722" s="141"/>
      <c r="I1722" s="246"/>
      <c r="J1722" s="246"/>
      <c r="K1722" s="246"/>
      <c r="L1722" s="246"/>
      <c r="M1722" s="246"/>
      <c r="N1722" s="246"/>
      <c r="O1722" s="246"/>
    </row>
    <row r="1723" spans="1:15" s="17" customFormat="1">
      <c r="A1723" s="160"/>
      <c r="B1723" s="160"/>
      <c r="D1723" s="141"/>
      <c r="E1723" s="141"/>
      <c r="I1723" s="246"/>
      <c r="J1723" s="246"/>
      <c r="K1723" s="246"/>
      <c r="L1723" s="246"/>
      <c r="M1723" s="246"/>
      <c r="N1723" s="246"/>
      <c r="O1723" s="246"/>
    </row>
    <row r="1724" spans="1:15" s="17" customFormat="1">
      <c r="A1724" s="160"/>
      <c r="B1724" s="160"/>
      <c r="D1724" s="141"/>
      <c r="E1724" s="141"/>
      <c r="I1724" s="246"/>
      <c r="J1724" s="246"/>
      <c r="K1724" s="246"/>
      <c r="L1724" s="246"/>
      <c r="M1724" s="246"/>
      <c r="N1724" s="246"/>
      <c r="O1724" s="246"/>
    </row>
    <row r="1725" spans="1:15" s="17" customFormat="1">
      <c r="A1725" s="160"/>
      <c r="B1725" s="160"/>
      <c r="D1725" s="141"/>
      <c r="E1725" s="141"/>
      <c r="I1725" s="246"/>
      <c r="J1725" s="246"/>
      <c r="K1725" s="246"/>
      <c r="L1725" s="246"/>
      <c r="M1725" s="246"/>
      <c r="N1725" s="246"/>
      <c r="O1725" s="246"/>
    </row>
    <row r="1726" spans="1:15" s="17" customFormat="1">
      <c r="A1726" s="160"/>
      <c r="B1726" s="160"/>
      <c r="D1726" s="141"/>
      <c r="E1726" s="141"/>
      <c r="I1726" s="246"/>
      <c r="J1726" s="246"/>
      <c r="K1726" s="246"/>
      <c r="L1726" s="246"/>
      <c r="M1726" s="246"/>
      <c r="N1726" s="246"/>
      <c r="O1726" s="246"/>
    </row>
    <row r="1727" spans="1:15" s="17" customFormat="1">
      <c r="A1727" s="160"/>
      <c r="B1727" s="160"/>
      <c r="D1727" s="141"/>
      <c r="E1727" s="141"/>
      <c r="I1727" s="246"/>
      <c r="J1727" s="246"/>
      <c r="K1727" s="246"/>
      <c r="L1727" s="246"/>
      <c r="M1727" s="246"/>
      <c r="N1727" s="246"/>
      <c r="O1727" s="246"/>
    </row>
    <row r="1728" spans="1:15" s="17" customFormat="1">
      <c r="A1728" s="160"/>
      <c r="B1728" s="160"/>
      <c r="D1728" s="141"/>
      <c r="E1728" s="141"/>
      <c r="I1728" s="246"/>
      <c r="J1728" s="246"/>
      <c r="K1728" s="246"/>
      <c r="L1728" s="246"/>
      <c r="M1728" s="246"/>
      <c r="N1728" s="246"/>
      <c r="O1728" s="246"/>
    </row>
    <row r="1729" spans="1:15" s="17" customFormat="1">
      <c r="A1729" s="160"/>
      <c r="B1729" s="160"/>
      <c r="D1729" s="141"/>
      <c r="E1729" s="141"/>
      <c r="I1729" s="246"/>
      <c r="J1729" s="246"/>
      <c r="K1729" s="246"/>
      <c r="L1729" s="246"/>
      <c r="M1729" s="246"/>
      <c r="N1729" s="246"/>
      <c r="O1729" s="246"/>
    </row>
    <row r="1730" spans="1:15" s="17" customFormat="1">
      <c r="A1730" s="160"/>
      <c r="B1730" s="160"/>
      <c r="D1730" s="141"/>
      <c r="E1730" s="141"/>
      <c r="I1730" s="246"/>
      <c r="J1730" s="246"/>
      <c r="K1730" s="246"/>
      <c r="L1730" s="246"/>
      <c r="M1730" s="246"/>
      <c r="N1730" s="246"/>
      <c r="O1730" s="246"/>
    </row>
    <row r="1731" spans="1:15" s="17" customFormat="1">
      <c r="A1731" s="160"/>
      <c r="B1731" s="160"/>
      <c r="D1731" s="141"/>
      <c r="E1731" s="141"/>
      <c r="I1731" s="246"/>
      <c r="J1731" s="246"/>
      <c r="K1731" s="246"/>
      <c r="L1731" s="246"/>
      <c r="M1731" s="246"/>
      <c r="N1731" s="246"/>
      <c r="O1731" s="246"/>
    </row>
    <row r="1732" spans="1:15" s="17" customFormat="1">
      <c r="A1732" s="160"/>
      <c r="B1732" s="160"/>
      <c r="D1732" s="141"/>
      <c r="E1732" s="141"/>
      <c r="I1732" s="246"/>
      <c r="J1732" s="246"/>
      <c r="K1732" s="246"/>
      <c r="L1732" s="246"/>
      <c r="M1732" s="246"/>
      <c r="N1732" s="246"/>
      <c r="O1732" s="246"/>
    </row>
    <row r="1733" spans="1:15" s="17" customFormat="1">
      <c r="A1733" s="160"/>
      <c r="B1733" s="160"/>
      <c r="D1733" s="141"/>
      <c r="E1733" s="141"/>
      <c r="I1733" s="246"/>
      <c r="J1733" s="246"/>
      <c r="K1733" s="246"/>
      <c r="L1733" s="246"/>
      <c r="M1733" s="246"/>
      <c r="N1733" s="246"/>
      <c r="O1733" s="246"/>
    </row>
    <row r="1734" spans="1:15" s="17" customFormat="1">
      <c r="A1734" s="160"/>
      <c r="B1734" s="160"/>
      <c r="D1734" s="141"/>
      <c r="E1734" s="141"/>
      <c r="I1734" s="246"/>
      <c r="J1734" s="246"/>
      <c r="K1734" s="246"/>
      <c r="L1734" s="246"/>
      <c r="M1734" s="246"/>
      <c r="N1734" s="246"/>
      <c r="O1734" s="246"/>
    </row>
    <row r="1735" spans="1:15" s="17" customFormat="1">
      <c r="A1735" s="160"/>
      <c r="B1735" s="160"/>
      <c r="D1735" s="141"/>
      <c r="E1735" s="141"/>
      <c r="I1735" s="246"/>
      <c r="J1735" s="246"/>
      <c r="K1735" s="246"/>
      <c r="L1735" s="246"/>
      <c r="M1735" s="246"/>
      <c r="N1735" s="246"/>
      <c r="O1735" s="246"/>
    </row>
    <row r="1736" spans="1:15" s="17" customFormat="1">
      <c r="A1736" s="160"/>
      <c r="B1736" s="160"/>
      <c r="D1736" s="141"/>
      <c r="E1736" s="141"/>
      <c r="I1736" s="246"/>
      <c r="J1736" s="246"/>
      <c r="K1736" s="246"/>
      <c r="L1736" s="246"/>
      <c r="M1736" s="246"/>
      <c r="N1736" s="246"/>
      <c r="O1736" s="246"/>
    </row>
    <row r="1737" spans="1:15" s="17" customFormat="1">
      <c r="A1737" s="160"/>
      <c r="B1737" s="160"/>
      <c r="D1737" s="141"/>
      <c r="E1737" s="141"/>
      <c r="I1737" s="246"/>
      <c r="J1737" s="246"/>
      <c r="K1737" s="246"/>
      <c r="L1737" s="246"/>
      <c r="M1737" s="246"/>
      <c r="N1737" s="246"/>
      <c r="O1737" s="246"/>
    </row>
    <row r="1738" spans="1:15" s="17" customFormat="1">
      <c r="A1738" s="160"/>
      <c r="B1738" s="160"/>
      <c r="D1738" s="141"/>
      <c r="E1738" s="141"/>
      <c r="I1738" s="246"/>
      <c r="J1738" s="246"/>
      <c r="K1738" s="246"/>
      <c r="L1738" s="246"/>
      <c r="M1738" s="246"/>
      <c r="N1738" s="246"/>
      <c r="O1738" s="246"/>
    </row>
    <row r="1739" spans="1:15" s="17" customFormat="1">
      <c r="A1739" s="160"/>
      <c r="B1739" s="160"/>
      <c r="D1739" s="141"/>
      <c r="E1739" s="141"/>
      <c r="I1739" s="246"/>
      <c r="J1739" s="246"/>
      <c r="K1739" s="246"/>
      <c r="L1739" s="246"/>
      <c r="M1739" s="246"/>
      <c r="N1739" s="246"/>
      <c r="O1739" s="246"/>
    </row>
    <row r="1740" spans="1:15" s="17" customFormat="1">
      <c r="A1740" s="160"/>
      <c r="B1740" s="160"/>
      <c r="D1740" s="141"/>
      <c r="E1740" s="141"/>
      <c r="I1740" s="246"/>
      <c r="J1740" s="246"/>
      <c r="K1740" s="246"/>
      <c r="L1740" s="246"/>
      <c r="M1740" s="246"/>
      <c r="N1740" s="246"/>
      <c r="O1740" s="246"/>
    </row>
    <row r="1741" spans="1:15" s="17" customFormat="1">
      <c r="A1741" s="160"/>
      <c r="B1741" s="160"/>
      <c r="D1741" s="141"/>
      <c r="E1741" s="141"/>
      <c r="I1741" s="246"/>
      <c r="J1741" s="246"/>
      <c r="K1741" s="246"/>
      <c r="L1741" s="246"/>
      <c r="M1741" s="246"/>
      <c r="N1741" s="246"/>
      <c r="O1741" s="246"/>
    </row>
    <row r="1742" spans="1:15" s="17" customFormat="1">
      <c r="A1742" s="160"/>
      <c r="B1742" s="160"/>
      <c r="D1742" s="141"/>
      <c r="E1742" s="141"/>
      <c r="I1742" s="246"/>
      <c r="J1742" s="246"/>
      <c r="K1742" s="246"/>
      <c r="L1742" s="246"/>
      <c r="M1742" s="246"/>
      <c r="N1742" s="246"/>
      <c r="O1742" s="246"/>
    </row>
    <row r="1743" spans="1:15" s="17" customFormat="1">
      <c r="A1743" s="160"/>
      <c r="B1743" s="160"/>
      <c r="D1743" s="141"/>
      <c r="E1743" s="141"/>
      <c r="I1743" s="246"/>
      <c r="J1743" s="246"/>
      <c r="K1743" s="246"/>
      <c r="L1743" s="246"/>
      <c r="M1743" s="246"/>
      <c r="N1743" s="246"/>
      <c r="O1743" s="246"/>
    </row>
    <row r="1744" spans="1:15" s="17" customFormat="1">
      <c r="A1744" s="160"/>
      <c r="B1744" s="160"/>
      <c r="D1744" s="141"/>
      <c r="E1744" s="141"/>
      <c r="I1744" s="246"/>
      <c r="J1744" s="246"/>
      <c r="K1744" s="246"/>
      <c r="L1744" s="246"/>
      <c r="M1744" s="246"/>
      <c r="N1744" s="246"/>
      <c r="O1744" s="246"/>
    </row>
    <row r="1745" spans="1:15" s="17" customFormat="1">
      <c r="A1745" s="160"/>
      <c r="B1745" s="160"/>
      <c r="D1745" s="141"/>
      <c r="E1745" s="141"/>
      <c r="I1745" s="246"/>
      <c r="J1745" s="246"/>
      <c r="K1745" s="246"/>
      <c r="L1745" s="246"/>
      <c r="M1745" s="246"/>
      <c r="N1745" s="246"/>
      <c r="O1745" s="246"/>
    </row>
    <row r="1746" spans="1:15" s="17" customFormat="1">
      <c r="A1746" s="160"/>
      <c r="B1746" s="160"/>
      <c r="D1746" s="141"/>
      <c r="E1746" s="141"/>
      <c r="I1746" s="246"/>
      <c r="J1746" s="246"/>
      <c r="K1746" s="246"/>
      <c r="L1746" s="246"/>
      <c r="M1746" s="246"/>
      <c r="N1746" s="246"/>
      <c r="O1746" s="246"/>
    </row>
    <row r="1747" spans="1:15" s="17" customFormat="1">
      <c r="A1747" s="160"/>
      <c r="B1747" s="160"/>
      <c r="D1747" s="141"/>
      <c r="E1747" s="141"/>
      <c r="I1747" s="246"/>
      <c r="J1747" s="246"/>
      <c r="K1747" s="246"/>
      <c r="L1747" s="246"/>
      <c r="M1747" s="246"/>
      <c r="N1747" s="246"/>
      <c r="O1747" s="246"/>
    </row>
    <row r="1748" spans="1:15" s="17" customFormat="1">
      <c r="A1748" s="160"/>
      <c r="B1748" s="160"/>
      <c r="D1748" s="141"/>
      <c r="E1748" s="141"/>
      <c r="I1748" s="246"/>
      <c r="J1748" s="246"/>
      <c r="K1748" s="246"/>
      <c r="L1748" s="246"/>
      <c r="M1748" s="246"/>
      <c r="N1748" s="246"/>
      <c r="O1748" s="246"/>
    </row>
    <row r="1749" spans="1:15" s="17" customFormat="1">
      <c r="A1749" s="160"/>
      <c r="B1749" s="160"/>
      <c r="D1749" s="141"/>
      <c r="E1749" s="141"/>
      <c r="I1749" s="246"/>
      <c r="J1749" s="246"/>
      <c r="K1749" s="246"/>
      <c r="L1749" s="246"/>
      <c r="M1749" s="246"/>
      <c r="N1749" s="246"/>
      <c r="O1749" s="246"/>
    </row>
    <row r="1750" spans="1:15" s="17" customFormat="1">
      <c r="A1750" s="160"/>
      <c r="B1750" s="160"/>
      <c r="D1750" s="141"/>
      <c r="E1750" s="141"/>
      <c r="I1750" s="246"/>
      <c r="J1750" s="246"/>
      <c r="K1750" s="246"/>
      <c r="L1750" s="246"/>
      <c r="M1750" s="246"/>
      <c r="N1750" s="246"/>
      <c r="O1750" s="246"/>
    </row>
    <row r="1751" spans="1:15" s="17" customFormat="1">
      <c r="A1751" s="160"/>
      <c r="B1751" s="160"/>
      <c r="D1751" s="141"/>
      <c r="E1751" s="141"/>
      <c r="I1751" s="246"/>
      <c r="J1751" s="246"/>
      <c r="K1751" s="246"/>
      <c r="L1751" s="246"/>
      <c r="M1751" s="246"/>
      <c r="N1751" s="246"/>
      <c r="O1751" s="246"/>
    </row>
    <row r="1752" spans="1:15" s="17" customFormat="1">
      <c r="A1752" s="160"/>
      <c r="B1752" s="160"/>
      <c r="D1752" s="141"/>
      <c r="E1752" s="141"/>
      <c r="I1752" s="246"/>
      <c r="J1752" s="246"/>
      <c r="K1752" s="246"/>
      <c r="L1752" s="246"/>
      <c r="M1752" s="246"/>
      <c r="N1752" s="246"/>
      <c r="O1752" s="246"/>
    </row>
    <row r="1753" spans="1:15" s="17" customFormat="1">
      <c r="A1753" s="160"/>
      <c r="B1753" s="160"/>
      <c r="D1753" s="141"/>
      <c r="E1753" s="141"/>
      <c r="I1753" s="246"/>
      <c r="J1753" s="246"/>
      <c r="K1753" s="246"/>
      <c r="L1753" s="246"/>
      <c r="M1753" s="246"/>
      <c r="N1753" s="246"/>
      <c r="O1753" s="246"/>
    </row>
    <row r="1754" spans="1:15" s="17" customFormat="1">
      <c r="A1754" s="160"/>
      <c r="B1754" s="160"/>
      <c r="D1754" s="141"/>
      <c r="E1754" s="141"/>
      <c r="I1754" s="246"/>
      <c r="J1754" s="246"/>
      <c r="K1754" s="246"/>
      <c r="L1754" s="246"/>
      <c r="M1754" s="246"/>
      <c r="N1754" s="246"/>
      <c r="O1754" s="246"/>
    </row>
    <row r="1755" spans="1:15" s="17" customFormat="1">
      <c r="A1755" s="160"/>
      <c r="B1755" s="160"/>
      <c r="D1755" s="141"/>
      <c r="E1755" s="141"/>
      <c r="I1755" s="246"/>
      <c r="J1755" s="246"/>
      <c r="K1755" s="246"/>
      <c r="L1755" s="246"/>
      <c r="M1755" s="246"/>
      <c r="N1755" s="246"/>
      <c r="O1755" s="246"/>
    </row>
    <row r="1756" spans="1:15" s="17" customFormat="1">
      <c r="A1756" s="160"/>
      <c r="B1756" s="160"/>
      <c r="D1756" s="141"/>
      <c r="E1756" s="141"/>
      <c r="I1756" s="246"/>
      <c r="J1756" s="246"/>
      <c r="K1756" s="246"/>
      <c r="L1756" s="246"/>
      <c r="M1756" s="246"/>
      <c r="N1756" s="246"/>
      <c r="O1756" s="246"/>
    </row>
    <row r="1757" spans="1:15" s="17" customFormat="1">
      <c r="A1757" s="160"/>
      <c r="B1757" s="160"/>
      <c r="D1757" s="141"/>
      <c r="E1757" s="141"/>
      <c r="I1757" s="246"/>
      <c r="J1757" s="246"/>
      <c r="K1757" s="246"/>
      <c r="L1757" s="246"/>
      <c r="M1757" s="246"/>
      <c r="N1757" s="246"/>
      <c r="O1757" s="246"/>
    </row>
    <row r="1758" spans="1:15" s="17" customFormat="1">
      <c r="A1758" s="160"/>
      <c r="B1758" s="160"/>
      <c r="D1758" s="141"/>
      <c r="E1758" s="141"/>
      <c r="I1758" s="246"/>
      <c r="J1758" s="246"/>
      <c r="K1758" s="246"/>
      <c r="L1758" s="246"/>
      <c r="M1758" s="246"/>
      <c r="N1758" s="246"/>
      <c r="O1758" s="246"/>
    </row>
    <row r="1759" spans="1:15" s="17" customFormat="1">
      <c r="A1759" s="160"/>
      <c r="B1759" s="160"/>
      <c r="D1759" s="141"/>
      <c r="E1759" s="141"/>
      <c r="I1759" s="246"/>
      <c r="J1759" s="246"/>
      <c r="K1759" s="246"/>
      <c r="L1759" s="246"/>
      <c r="M1759" s="246"/>
      <c r="N1759" s="246"/>
      <c r="O1759" s="246"/>
    </row>
    <row r="1760" spans="1:15" s="17" customFormat="1">
      <c r="A1760" s="160"/>
      <c r="B1760" s="160"/>
      <c r="D1760" s="141"/>
      <c r="E1760" s="141"/>
      <c r="I1760" s="246"/>
      <c r="J1760" s="246"/>
      <c r="K1760" s="246"/>
      <c r="L1760" s="246"/>
      <c r="M1760" s="246"/>
      <c r="N1760" s="246"/>
      <c r="O1760" s="246"/>
    </row>
    <row r="1761" spans="1:15" s="17" customFormat="1">
      <c r="A1761" s="160"/>
      <c r="B1761" s="160"/>
      <c r="D1761" s="141"/>
      <c r="E1761" s="141"/>
      <c r="I1761" s="246"/>
      <c r="J1761" s="246"/>
      <c r="K1761" s="246"/>
      <c r="L1761" s="246"/>
      <c r="M1761" s="246"/>
      <c r="N1761" s="246"/>
      <c r="O1761" s="246"/>
    </row>
    <row r="1762" spans="1:15" s="17" customFormat="1">
      <c r="A1762" s="160"/>
      <c r="B1762" s="160"/>
      <c r="D1762" s="141"/>
      <c r="E1762" s="141"/>
      <c r="I1762" s="246"/>
      <c r="J1762" s="246"/>
      <c r="K1762" s="246"/>
      <c r="L1762" s="246"/>
      <c r="M1762" s="246"/>
      <c r="N1762" s="246"/>
      <c r="O1762" s="246"/>
    </row>
    <row r="1763" spans="1:15" s="17" customFormat="1">
      <c r="A1763" s="160"/>
      <c r="B1763" s="160"/>
      <c r="D1763" s="141"/>
      <c r="E1763" s="141"/>
      <c r="I1763" s="246"/>
      <c r="J1763" s="246"/>
      <c r="K1763" s="246"/>
      <c r="L1763" s="246"/>
      <c r="M1763" s="246"/>
      <c r="N1763" s="246"/>
      <c r="O1763" s="246"/>
    </row>
    <row r="1764" spans="1:15" s="17" customFormat="1">
      <c r="A1764" s="160"/>
      <c r="B1764" s="160"/>
      <c r="D1764" s="141"/>
      <c r="E1764" s="141"/>
      <c r="I1764" s="246"/>
      <c r="J1764" s="246"/>
      <c r="K1764" s="246"/>
      <c r="L1764" s="246"/>
      <c r="M1764" s="246"/>
      <c r="N1764" s="246"/>
      <c r="O1764" s="246"/>
    </row>
    <row r="1765" spans="1:15" s="17" customFormat="1">
      <c r="A1765" s="160"/>
      <c r="B1765" s="160"/>
      <c r="D1765" s="141"/>
      <c r="E1765" s="141"/>
      <c r="I1765" s="246"/>
      <c r="J1765" s="246"/>
      <c r="K1765" s="246"/>
      <c r="L1765" s="246"/>
      <c r="M1765" s="246"/>
      <c r="N1765" s="246"/>
      <c r="O1765" s="246"/>
    </row>
    <row r="1766" spans="1:15" s="17" customFormat="1">
      <c r="A1766" s="160"/>
      <c r="B1766" s="160"/>
      <c r="D1766" s="141"/>
      <c r="E1766" s="141"/>
      <c r="I1766" s="246"/>
      <c r="J1766" s="246"/>
      <c r="K1766" s="246"/>
      <c r="L1766" s="246"/>
      <c r="M1766" s="246"/>
      <c r="N1766" s="246"/>
      <c r="O1766" s="246"/>
    </row>
    <row r="1767" spans="1:15" s="17" customFormat="1">
      <c r="A1767" s="160"/>
      <c r="B1767" s="160"/>
      <c r="D1767" s="141"/>
      <c r="E1767" s="141"/>
      <c r="I1767" s="246"/>
      <c r="J1767" s="246"/>
      <c r="K1767" s="246"/>
      <c r="L1767" s="246"/>
      <c r="M1767" s="246"/>
      <c r="N1767" s="246"/>
      <c r="O1767" s="246"/>
    </row>
    <row r="1768" spans="1:15" s="17" customFormat="1">
      <c r="A1768" s="160"/>
      <c r="B1768" s="160"/>
      <c r="D1768" s="141"/>
      <c r="E1768" s="141"/>
      <c r="I1768" s="246"/>
      <c r="J1768" s="246"/>
      <c r="K1768" s="246"/>
      <c r="L1768" s="246"/>
      <c r="M1768" s="246"/>
      <c r="N1768" s="246"/>
      <c r="O1768" s="246"/>
    </row>
    <row r="1769" spans="1:15" s="17" customFormat="1">
      <c r="A1769" s="160"/>
      <c r="B1769" s="160"/>
      <c r="D1769" s="141"/>
      <c r="E1769" s="141"/>
      <c r="I1769" s="246"/>
      <c r="J1769" s="246"/>
      <c r="K1769" s="246"/>
      <c r="L1769" s="246"/>
      <c r="M1769" s="246"/>
      <c r="N1769" s="246"/>
      <c r="O1769" s="246"/>
    </row>
    <row r="1770" spans="1:15" s="17" customFormat="1">
      <c r="A1770" s="160"/>
      <c r="B1770" s="160"/>
      <c r="D1770" s="141"/>
      <c r="E1770" s="141"/>
      <c r="I1770" s="246"/>
      <c r="J1770" s="246"/>
      <c r="K1770" s="246"/>
      <c r="L1770" s="246"/>
      <c r="M1770" s="246"/>
      <c r="N1770" s="246"/>
      <c r="O1770" s="246"/>
    </row>
    <row r="1771" spans="1:15" s="17" customFormat="1">
      <c r="A1771" s="160"/>
      <c r="B1771" s="160"/>
      <c r="D1771" s="141"/>
      <c r="E1771" s="141"/>
      <c r="I1771" s="246"/>
      <c r="J1771" s="246"/>
      <c r="K1771" s="246"/>
      <c r="L1771" s="246"/>
      <c r="M1771" s="246"/>
      <c r="N1771" s="246"/>
      <c r="O1771" s="246"/>
    </row>
    <row r="1772" spans="1:15" s="17" customFormat="1">
      <c r="A1772" s="160"/>
      <c r="B1772" s="160"/>
      <c r="D1772" s="141"/>
      <c r="E1772" s="141"/>
      <c r="I1772" s="246"/>
      <c r="J1772" s="246"/>
      <c r="K1772" s="246"/>
      <c r="L1772" s="246"/>
      <c r="M1772" s="246"/>
      <c r="N1772" s="246"/>
      <c r="O1772" s="246"/>
    </row>
    <row r="1773" spans="1:15" s="17" customFormat="1">
      <c r="A1773" s="160"/>
      <c r="B1773" s="160"/>
      <c r="D1773" s="141"/>
      <c r="E1773" s="141"/>
      <c r="I1773" s="246"/>
      <c r="J1773" s="246"/>
      <c r="K1773" s="246"/>
      <c r="L1773" s="246"/>
      <c r="M1773" s="246"/>
      <c r="N1773" s="246"/>
      <c r="O1773" s="246"/>
    </row>
    <row r="1774" spans="1:15" s="17" customFormat="1">
      <c r="A1774" s="160"/>
      <c r="B1774" s="160"/>
      <c r="D1774" s="141"/>
      <c r="E1774" s="141"/>
      <c r="I1774" s="246"/>
      <c r="J1774" s="246"/>
      <c r="K1774" s="246"/>
      <c r="L1774" s="246"/>
      <c r="M1774" s="246"/>
      <c r="N1774" s="246"/>
      <c r="O1774" s="246"/>
    </row>
    <row r="1775" spans="1:15" s="17" customFormat="1">
      <c r="A1775" s="160"/>
      <c r="B1775" s="160"/>
      <c r="D1775" s="141"/>
      <c r="E1775" s="141"/>
      <c r="I1775" s="246"/>
      <c r="J1775" s="246"/>
      <c r="K1775" s="246"/>
      <c r="L1775" s="246"/>
      <c r="M1775" s="246"/>
      <c r="N1775" s="246"/>
      <c r="O1775" s="246"/>
    </row>
    <row r="1776" spans="1:15" s="17" customFormat="1">
      <c r="A1776" s="160"/>
      <c r="B1776" s="160"/>
      <c r="D1776" s="141"/>
      <c r="E1776" s="141"/>
      <c r="I1776" s="246"/>
      <c r="J1776" s="246"/>
      <c r="K1776" s="246"/>
      <c r="L1776" s="246"/>
      <c r="M1776" s="246"/>
      <c r="N1776" s="246"/>
      <c r="O1776" s="246"/>
    </row>
    <row r="1777" spans="1:15" s="17" customFormat="1">
      <c r="A1777" s="160"/>
      <c r="B1777" s="160"/>
      <c r="D1777" s="141"/>
      <c r="E1777" s="141"/>
      <c r="I1777" s="246"/>
      <c r="J1777" s="246"/>
      <c r="K1777" s="246"/>
      <c r="L1777" s="246"/>
      <c r="M1777" s="246"/>
      <c r="N1777" s="246"/>
      <c r="O1777" s="246"/>
    </row>
    <row r="1778" spans="1:15" s="17" customFormat="1">
      <c r="A1778" s="160"/>
      <c r="B1778" s="160"/>
      <c r="D1778" s="141"/>
      <c r="E1778" s="141"/>
      <c r="I1778" s="246"/>
      <c r="J1778" s="246"/>
      <c r="K1778" s="246"/>
      <c r="L1778" s="246"/>
      <c r="M1778" s="246"/>
      <c r="N1778" s="246"/>
      <c r="O1778" s="246"/>
    </row>
    <row r="1779" spans="1:15" s="17" customFormat="1">
      <c r="A1779" s="160"/>
      <c r="B1779" s="160"/>
      <c r="D1779" s="141"/>
      <c r="E1779" s="141"/>
      <c r="I1779" s="246"/>
      <c r="J1779" s="246"/>
      <c r="K1779" s="246"/>
      <c r="L1779" s="246"/>
      <c r="M1779" s="246"/>
      <c r="N1779" s="246"/>
      <c r="O1779" s="246"/>
    </row>
    <row r="1780" spans="1:15" s="17" customFormat="1">
      <c r="A1780" s="160"/>
      <c r="B1780" s="160"/>
      <c r="D1780" s="141"/>
      <c r="E1780" s="141"/>
      <c r="I1780" s="246"/>
      <c r="J1780" s="246"/>
      <c r="K1780" s="246"/>
      <c r="L1780" s="246"/>
      <c r="M1780" s="246"/>
      <c r="N1780" s="246"/>
      <c r="O1780" s="246"/>
    </row>
    <row r="1781" spans="1:15" s="17" customFormat="1">
      <c r="A1781" s="160"/>
      <c r="B1781" s="160"/>
      <c r="D1781" s="141"/>
      <c r="E1781" s="141"/>
      <c r="I1781" s="246"/>
      <c r="J1781" s="246"/>
      <c r="K1781" s="246"/>
      <c r="L1781" s="246"/>
      <c r="M1781" s="246"/>
      <c r="N1781" s="246"/>
      <c r="O1781" s="246"/>
    </row>
    <row r="1782" spans="1:15" s="17" customFormat="1">
      <c r="A1782" s="160"/>
      <c r="B1782" s="160"/>
      <c r="D1782" s="141"/>
      <c r="E1782" s="141"/>
      <c r="I1782" s="246"/>
      <c r="J1782" s="246"/>
      <c r="K1782" s="246"/>
      <c r="L1782" s="246"/>
      <c r="M1782" s="246"/>
      <c r="N1782" s="246"/>
      <c r="O1782" s="246"/>
    </row>
    <row r="1783" spans="1:15" s="17" customFormat="1">
      <c r="A1783" s="160"/>
      <c r="B1783" s="160"/>
      <c r="D1783" s="141"/>
      <c r="E1783" s="141"/>
      <c r="I1783" s="246"/>
      <c r="J1783" s="246"/>
      <c r="K1783" s="246"/>
      <c r="L1783" s="246"/>
      <c r="M1783" s="246"/>
      <c r="N1783" s="246"/>
      <c r="O1783" s="246"/>
    </row>
    <row r="1784" spans="1:15" s="17" customFormat="1">
      <c r="A1784" s="160"/>
      <c r="B1784" s="160"/>
      <c r="D1784" s="141"/>
      <c r="E1784" s="141"/>
      <c r="I1784" s="246"/>
      <c r="J1784" s="246"/>
      <c r="K1784" s="246"/>
      <c r="L1784" s="246"/>
      <c r="M1784" s="246"/>
      <c r="N1784" s="246"/>
      <c r="O1784" s="246"/>
    </row>
    <row r="1785" spans="1:15" s="17" customFormat="1">
      <c r="A1785" s="160"/>
      <c r="B1785" s="160"/>
      <c r="D1785" s="141"/>
      <c r="E1785" s="141"/>
      <c r="I1785" s="246"/>
      <c r="J1785" s="246"/>
      <c r="K1785" s="246"/>
      <c r="L1785" s="246"/>
      <c r="M1785" s="246"/>
      <c r="N1785" s="246"/>
      <c r="O1785" s="246"/>
    </row>
    <row r="1786" spans="1:15" s="17" customFormat="1">
      <c r="A1786" s="160"/>
      <c r="B1786" s="160"/>
      <c r="D1786" s="141"/>
      <c r="E1786" s="141"/>
      <c r="I1786" s="246"/>
      <c r="J1786" s="246"/>
      <c r="K1786" s="246"/>
      <c r="L1786" s="246"/>
      <c r="M1786" s="246"/>
      <c r="N1786" s="246"/>
      <c r="O1786" s="246"/>
    </row>
    <row r="1787" spans="1:15" s="17" customFormat="1">
      <c r="A1787" s="160"/>
      <c r="B1787" s="160"/>
      <c r="D1787" s="141"/>
      <c r="E1787" s="141"/>
      <c r="I1787" s="246"/>
      <c r="J1787" s="246"/>
      <c r="K1787" s="246"/>
      <c r="L1787" s="246"/>
      <c r="M1787" s="246"/>
      <c r="N1787" s="246"/>
      <c r="O1787" s="246"/>
    </row>
    <row r="1788" spans="1:15" s="17" customFormat="1">
      <c r="A1788" s="160"/>
      <c r="B1788" s="160"/>
      <c r="D1788" s="141"/>
      <c r="E1788" s="141"/>
      <c r="I1788" s="246"/>
      <c r="J1788" s="246"/>
      <c r="K1788" s="246"/>
      <c r="L1788" s="246"/>
      <c r="M1788" s="246"/>
      <c r="N1788" s="246"/>
      <c r="O1788" s="246"/>
    </row>
    <row r="1789" spans="1:15" s="17" customFormat="1">
      <c r="A1789" s="160"/>
      <c r="B1789" s="160"/>
      <c r="D1789" s="141"/>
      <c r="E1789" s="141"/>
      <c r="I1789" s="246"/>
      <c r="J1789" s="246"/>
      <c r="K1789" s="246"/>
      <c r="L1789" s="246"/>
      <c r="M1789" s="246"/>
      <c r="N1789" s="246"/>
      <c r="O1789" s="246"/>
    </row>
    <row r="1790" spans="1:15" s="17" customFormat="1">
      <c r="A1790" s="160"/>
      <c r="B1790" s="160"/>
      <c r="D1790" s="141"/>
      <c r="E1790" s="141"/>
      <c r="I1790" s="246"/>
      <c r="J1790" s="246"/>
      <c r="K1790" s="246"/>
      <c r="L1790" s="246"/>
      <c r="M1790" s="246"/>
      <c r="N1790" s="246"/>
      <c r="O1790" s="246"/>
    </row>
    <row r="1791" spans="1:15" s="17" customFormat="1">
      <c r="A1791" s="160"/>
      <c r="B1791" s="160"/>
      <c r="D1791" s="141"/>
      <c r="E1791" s="141"/>
      <c r="I1791" s="246"/>
      <c r="J1791" s="246"/>
      <c r="K1791" s="246"/>
      <c r="L1791" s="246"/>
      <c r="M1791" s="246"/>
      <c r="N1791" s="246"/>
      <c r="O1791" s="246"/>
    </row>
    <row r="1792" spans="1:15" s="17" customFormat="1">
      <c r="A1792" s="160"/>
      <c r="B1792" s="160"/>
      <c r="D1792" s="141"/>
      <c r="E1792" s="141"/>
      <c r="I1792" s="246"/>
      <c r="J1792" s="246"/>
      <c r="K1792" s="246"/>
      <c r="L1792" s="246"/>
      <c r="M1792" s="246"/>
      <c r="N1792" s="246"/>
      <c r="O1792" s="246"/>
    </row>
    <row r="1793" spans="1:15" s="17" customFormat="1">
      <c r="A1793" s="160"/>
      <c r="B1793" s="160"/>
      <c r="D1793" s="141"/>
      <c r="E1793" s="141"/>
      <c r="I1793" s="246"/>
      <c r="J1793" s="246"/>
      <c r="K1793" s="246"/>
      <c r="L1793" s="246"/>
      <c r="M1793" s="246"/>
      <c r="N1793" s="246"/>
      <c r="O1793" s="246"/>
    </row>
    <row r="1794" spans="1:15" s="17" customFormat="1">
      <c r="A1794" s="160"/>
      <c r="B1794" s="160"/>
      <c r="D1794" s="141"/>
      <c r="E1794" s="141"/>
      <c r="I1794" s="246"/>
      <c r="J1794" s="246"/>
      <c r="K1794" s="246"/>
      <c r="L1794" s="246"/>
      <c r="M1794" s="246"/>
      <c r="N1794" s="246"/>
      <c r="O1794" s="246"/>
    </row>
    <row r="1795" spans="1:15" s="17" customFormat="1">
      <c r="A1795" s="160"/>
      <c r="B1795" s="160"/>
      <c r="D1795" s="141"/>
      <c r="E1795" s="141"/>
      <c r="I1795" s="246"/>
      <c r="J1795" s="246"/>
      <c r="K1795" s="246"/>
      <c r="L1795" s="246"/>
      <c r="M1795" s="246"/>
      <c r="N1795" s="246"/>
      <c r="O1795" s="246"/>
    </row>
    <row r="1796" spans="1:15" s="17" customFormat="1">
      <c r="A1796" s="160"/>
      <c r="B1796" s="160"/>
      <c r="D1796" s="141"/>
      <c r="E1796" s="141"/>
      <c r="I1796" s="246"/>
      <c r="J1796" s="246"/>
      <c r="K1796" s="246"/>
      <c r="L1796" s="246"/>
      <c r="M1796" s="246"/>
      <c r="N1796" s="246"/>
      <c r="O1796" s="246"/>
    </row>
    <row r="1797" spans="1:15" s="17" customFormat="1">
      <c r="A1797" s="160"/>
      <c r="B1797" s="160"/>
      <c r="D1797" s="141"/>
      <c r="E1797" s="141"/>
      <c r="I1797" s="246"/>
      <c r="J1797" s="246"/>
      <c r="K1797" s="246"/>
      <c r="L1797" s="246"/>
      <c r="M1797" s="246"/>
      <c r="N1797" s="246"/>
      <c r="O1797" s="246"/>
    </row>
    <row r="1798" spans="1:15" s="17" customFormat="1">
      <c r="A1798" s="160"/>
      <c r="B1798" s="160"/>
      <c r="D1798" s="141"/>
      <c r="E1798" s="141"/>
      <c r="I1798" s="246"/>
      <c r="J1798" s="246"/>
      <c r="K1798" s="246"/>
      <c r="L1798" s="246"/>
      <c r="M1798" s="246"/>
      <c r="N1798" s="246"/>
      <c r="O1798" s="246"/>
    </row>
    <row r="1799" spans="1:15" s="17" customFormat="1">
      <c r="A1799" s="160"/>
      <c r="B1799" s="160"/>
      <c r="D1799" s="141"/>
      <c r="E1799" s="141"/>
      <c r="I1799" s="246"/>
      <c r="J1799" s="246"/>
      <c r="K1799" s="246"/>
      <c r="L1799" s="246"/>
      <c r="M1799" s="246"/>
      <c r="N1799" s="246"/>
      <c r="O1799" s="246"/>
    </row>
    <row r="1800" spans="1:15" s="17" customFormat="1">
      <c r="A1800" s="160"/>
      <c r="B1800" s="160"/>
      <c r="D1800" s="141"/>
      <c r="E1800" s="141"/>
      <c r="I1800" s="246"/>
      <c r="J1800" s="246"/>
      <c r="K1800" s="246"/>
      <c r="L1800" s="246"/>
      <c r="M1800" s="246"/>
      <c r="N1800" s="246"/>
      <c r="O1800" s="246"/>
    </row>
    <row r="1801" spans="1:15" s="17" customFormat="1">
      <c r="A1801" s="160"/>
      <c r="B1801" s="160"/>
      <c r="D1801" s="141"/>
      <c r="E1801" s="141"/>
      <c r="I1801" s="246"/>
      <c r="J1801" s="246"/>
      <c r="K1801" s="246"/>
      <c r="L1801" s="246"/>
      <c r="M1801" s="246"/>
      <c r="N1801" s="246"/>
      <c r="O1801" s="246"/>
    </row>
    <row r="1802" spans="1:15" s="17" customFormat="1">
      <c r="A1802" s="160"/>
      <c r="B1802" s="160"/>
      <c r="D1802" s="141"/>
      <c r="E1802" s="141"/>
      <c r="I1802" s="246"/>
      <c r="J1802" s="246"/>
      <c r="K1802" s="246"/>
      <c r="L1802" s="246"/>
      <c r="M1802" s="246"/>
      <c r="N1802" s="246"/>
      <c r="O1802" s="246"/>
    </row>
    <row r="1803" spans="1:15" s="17" customFormat="1">
      <c r="A1803" s="160"/>
      <c r="B1803" s="160"/>
      <c r="D1803" s="141"/>
      <c r="E1803" s="141"/>
      <c r="I1803" s="246"/>
      <c r="J1803" s="246"/>
      <c r="K1803" s="246"/>
      <c r="L1803" s="246"/>
      <c r="M1803" s="246"/>
      <c r="N1803" s="246"/>
      <c r="O1803" s="246"/>
    </row>
    <row r="1804" spans="1:15" s="17" customFormat="1">
      <c r="A1804" s="160"/>
      <c r="B1804" s="160"/>
      <c r="D1804" s="141"/>
      <c r="E1804" s="141"/>
      <c r="I1804" s="246"/>
      <c r="J1804" s="246"/>
      <c r="K1804" s="246"/>
      <c r="L1804" s="246"/>
      <c r="M1804" s="246"/>
      <c r="N1804" s="246"/>
      <c r="O1804" s="246"/>
    </row>
    <row r="1805" spans="1:15" s="17" customFormat="1">
      <c r="A1805" s="160"/>
      <c r="B1805" s="160"/>
      <c r="D1805" s="141"/>
      <c r="E1805" s="141"/>
      <c r="I1805" s="246"/>
      <c r="J1805" s="246"/>
      <c r="K1805" s="246"/>
      <c r="L1805" s="246"/>
      <c r="M1805" s="246"/>
      <c r="N1805" s="246"/>
      <c r="O1805" s="246"/>
    </row>
    <row r="1806" spans="1:15" s="17" customFormat="1">
      <c r="A1806" s="160"/>
      <c r="B1806" s="160"/>
      <c r="D1806" s="141"/>
      <c r="E1806" s="141"/>
      <c r="I1806" s="246"/>
      <c r="J1806" s="246"/>
      <c r="K1806" s="246"/>
      <c r="L1806" s="246"/>
      <c r="M1806" s="246"/>
      <c r="N1806" s="246"/>
      <c r="O1806" s="246"/>
    </row>
    <row r="1807" spans="1:15" s="17" customFormat="1">
      <c r="A1807" s="160"/>
      <c r="B1807" s="160"/>
      <c r="D1807" s="141"/>
      <c r="E1807" s="141"/>
      <c r="I1807" s="246"/>
      <c r="J1807" s="246"/>
      <c r="K1807" s="246"/>
      <c r="L1807" s="246"/>
      <c r="M1807" s="246"/>
      <c r="N1807" s="246"/>
      <c r="O1807" s="246"/>
    </row>
    <row r="1808" spans="1:15" s="17" customFormat="1">
      <c r="A1808" s="160"/>
      <c r="B1808" s="160"/>
      <c r="D1808" s="141"/>
      <c r="E1808" s="141"/>
      <c r="I1808" s="246"/>
      <c r="J1808" s="246"/>
      <c r="K1808" s="246"/>
      <c r="L1808" s="246"/>
      <c r="M1808" s="246"/>
      <c r="N1808" s="246"/>
      <c r="O1808" s="246"/>
    </row>
    <row r="1809" spans="1:15" s="17" customFormat="1">
      <c r="A1809" s="160"/>
      <c r="B1809" s="160"/>
      <c r="D1809" s="141"/>
      <c r="E1809" s="141"/>
      <c r="I1809" s="246"/>
      <c r="J1809" s="246"/>
      <c r="K1809" s="246"/>
      <c r="L1809" s="246"/>
      <c r="M1809" s="246"/>
      <c r="N1809" s="246"/>
      <c r="O1809" s="246"/>
    </row>
    <row r="1810" spans="1:15" s="17" customFormat="1">
      <c r="A1810" s="160"/>
      <c r="B1810" s="160"/>
      <c r="D1810" s="141"/>
      <c r="E1810" s="141"/>
      <c r="I1810" s="246"/>
      <c r="J1810" s="246"/>
      <c r="K1810" s="246"/>
      <c r="L1810" s="246"/>
      <c r="M1810" s="246"/>
      <c r="N1810" s="246"/>
      <c r="O1810" s="246"/>
    </row>
    <row r="1811" spans="1:15" s="17" customFormat="1">
      <c r="A1811" s="160"/>
      <c r="B1811" s="160"/>
      <c r="D1811" s="141"/>
      <c r="E1811" s="141"/>
      <c r="I1811" s="246"/>
      <c r="J1811" s="246"/>
      <c r="K1811" s="246"/>
      <c r="L1811" s="246"/>
      <c r="M1811" s="246"/>
      <c r="N1811" s="246"/>
      <c r="O1811" s="246"/>
    </row>
    <row r="1812" spans="1:15" s="17" customFormat="1">
      <c r="A1812" s="160"/>
      <c r="B1812" s="160"/>
      <c r="D1812" s="141"/>
      <c r="E1812" s="141"/>
      <c r="I1812" s="246"/>
      <c r="J1812" s="246"/>
      <c r="K1812" s="246"/>
      <c r="L1812" s="246"/>
      <c r="M1812" s="246"/>
      <c r="N1812" s="246"/>
      <c r="O1812" s="246"/>
    </row>
    <row r="1813" spans="1:15" s="17" customFormat="1">
      <c r="A1813" s="160"/>
      <c r="B1813" s="160"/>
      <c r="D1813" s="141"/>
      <c r="E1813" s="141"/>
      <c r="I1813" s="246"/>
      <c r="J1813" s="246"/>
      <c r="K1813" s="246"/>
      <c r="L1813" s="246"/>
      <c r="M1813" s="246"/>
      <c r="N1813" s="246"/>
      <c r="O1813" s="246"/>
    </row>
    <row r="1814" spans="1:15" s="17" customFormat="1">
      <c r="A1814" s="160"/>
      <c r="B1814" s="160"/>
      <c r="D1814" s="141"/>
      <c r="E1814" s="141"/>
      <c r="I1814" s="246"/>
      <c r="J1814" s="246"/>
      <c r="K1814" s="246"/>
      <c r="L1814" s="246"/>
      <c r="M1814" s="246"/>
      <c r="N1814" s="246"/>
      <c r="O1814" s="246"/>
    </row>
    <row r="1815" spans="1:15" s="17" customFormat="1">
      <c r="A1815" s="160"/>
      <c r="B1815" s="160"/>
      <c r="D1815" s="141"/>
      <c r="E1815" s="141"/>
      <c r="I1815" s="246"/>
      <c r="J1815" s="246"/>
      <c r="K1815" s="246"/>
      <c r="L1815" s="246"/>
      <c r="M1815" s="246"/>
      <c r="N1815" s="246"/>
      <c r="O1815" s="246"/>
    </row>
    <row r="1816" spans="1:15" s="17" customFormat="1">
      <c r="A1816" s="160"/>
      <c r="B1816" s="160"/>
      <c r="D1816" s="141"/>
      <c r="E1816" s="141"/>
      <c r="I1816" s="246"/>
      <c r="J1816" s="246"/>
      <c r="K1816" s="246"/>
      <c r="L1816" s="246"/>
      <c r="M1816" s="246"/>
      <c r="N1816" s="246"/>
      <c r="O1816" s="246"/>
    </row>
    <row r="1817" spans="1:15" s="17" customFormat="1">
      <c r="A1817" s="160"/>
      <c r="B1817" s="160"/>
      <c r="D1817" s="141"/>
      <c r="E1817" s="141"/>
      <c r="I1817" s="246"/>
      <c r="J1817" s="246"/>
      <c r="K1817" s="246"/>
      <c r="L1817" s="246"/>
      <c r="M1817" s="246"/>
      <c r="N1817" s="246"/>
      <c r="O1817" s="246"/>
    </row>
    <row r="1818" spans="1:15" s="17" customFormat="1">
      <c r="A1818" s="160"/>
      <c r="B1818" s="160"/>
      <c r="D1818" s="141"/>
      <c r="E1818" s="141"/>
      <c r="I1818" s="246"/>
      <c r="J1818" s="246"/>
      <c r="K1818" s="246"/>
      <c r="L1818" s="246"/>
      <c r="M1818" s="246"/>
      <c r="N1818" s="246"/>
      <c r="O1818" s="246"/>
    </row>
    <row r="1819" spans="1:15" s="17" customFormat="1">
      <c r="A1819" s="160"/>
      <c r="B1819" s="160"/>
      <c r="D1819" s="141"/>
      <c r="E1819" s="141"/>
      <c r="I1819" s="246"/>
      <c r="J1819" s="246"/>
      <c r="K1819" s="246"/>
      <c r="L1819" s="246"/>
      <c r="M1819" s="246"/>
      <c r="N1819" s="246"/>
      <c r="O1819" s="246"/>
    </row>
    <row r="1820" spans="1:15" s="17" customFormat="1">
      <c r="A1820" s="160"/>
      <c r="B1820" s="160"/>
      <c r="D1820" s="141"/>
      <c r="E1820" s="141"/>
      <c r="I1820" s="246"/>
      <c r="J1820" s="246"/>
      <c r="K1820" s="246"/>
      <c r="L1820" s="246"/>
      <c r="M1820" s="246"/>
      <c r="N1820" s="246"/>
      <c r="O1820" s="246"/>
    </row>
    <row r="1821" spans="1:15" s="17" customFormat="1">
      <c r="A1821" s="160"/>
      <c r="B1821" s="160"/>
      <c r="D1821" s="141"/>
      <c r="E1821" s="141"/>
      <c r="I1821" s="246"/>
      <c r="J1821" s="246"/>
      <c r="K1821" s="246"/>
      <c r="L1821" s="246"/>
      <c r="M1821" s="246"/>
      <c r="N1821" s="246"/>
      <c r="O1821" s="246"/>
    </row>
    <row r="1822" spans="1:15" s="17" customFormat="1">
      <c r="A1822" s="160"/>
      <c r="B1822" s="160"/>
      <c r="D1822" s="141"/>
      <c r="E1822" s="141"/>
      <c r="I1822" s="246"/>
      <c r="J1822" s="246"/>
      <c r="K1822" s="246"/>
      <c r="L1822" s="246"/>
      <c r="M1822" s="246"/>
      <c r="N1822" s="246"/>
      <c r="O1822" s="246"/>
    </row>
    <row r="1823" spans="1:15" s="17" customFormat="1">
      <c r="A1823" s="160"/>
      <c r="B1823" s="160"/>
      <c r="D1823" s="141"/>
      <c r="E1823" s="141"/>
      <c r="I1823" s="246"/>
      <c r="J1823" s="246"/>
      <c r="K1823" s="246"/>
      <c r="L1823" s="246"/>
      <c r="M1823" s="246"/>
      <c r="N1823" s="246"/>
      <c r="O1823" s="246"/>
    </row>
    <row r="1824" spans="1:15" s="17" customFormat="1">
      <c r="A1824" s="160"/>
      <c r="B1824" s="160"/>
      <c r="D1824" s="141"/>
      <c r="E1824" s="141"/>
      <c r="I1824" s="246"/>
      <c r="J1824" s="246"/>
      <c r="K1824" s="246"/>
      <c r="L1824" s="246"/>
      <c r="M1824" s="246"/>
      <c r="N1824" s="246"/>
      <c r="O1824" s="246"/>
    </row>
    <row r="1825" spans="1:15" s="17" customFormat="1">
      <c r="A1825" s="160"/>
      <c r="B1825" s="160"/>
      <c r="D1825" s="141"/>
      <c r="E1825" s="141"/>
      <c r="I1825" s="246"/>
      <c r="J1825" s="246"/>
      <c r="K1825" s="246"/>
      <c r="L1825" s="246"/>
      <c r="M1825" s="246"/>
      <c r="N1825" s="246"/>
      <c r="O1825" s="246"/>
    </row>
    <row r="1826" spans="1:15" s="17" customFormat="1">
      <c r="A1826" s="160"/>
      <c r="B1826" s="160"/>
      <c r="D1826" s="141"/>
      <c r="E1826" s="141"/>
      <c r="I1826" s="246"/>
      <c r="J1826" s="246"/>
      <c r="K1826" s="246"/>
      <c r="L1826" s="246"/>
      <c r="M1826" s="246"/>
      <c r="N1826" s="246"/>
      <c r="O1826" s="246"/>
    </row>
    <row r="1827" spans="1:15" s="17" customFormat="1">
      <c r="A1827" s="160"/>
      <c r="B1827" s="160"/>
      <c r="D1827" s="141"/>
      <c r="E1827" s="141"/>
      <c r="I1827" s="246"/>
      <c r="J1827" s="246"/>
      <c r="K1827" s="246"/>
      <c r="L1827" s="246"/>
      <c r="M1827" s="246"/>
      <c r="N1827" s="246"/>
      <c r="O1827" s="246"/>
    </row>
    <row r="1828" spans="1:15" s="17" customFormat="1">
      <c r="A1828" s="160"/>
      <c r="B1828" s="160"/>
      <c r="D1828" s="141"/>
      <c r="E1828" s="141"/>
      <c r="I1828" s="246"/>
      <c r="J1828" s="246"/>
      <c r="K1828" s="246"/>
      <c r="L1828" s="246"/>
      <c r="M1828" s="246"/>
      <c r="N1828" s="246"/>
      <c r="O1828" s="246"/>
    </row>
    <row r="1829" spans="1:15" s="17" customFormat="1">
      <c r="A1829" s="160"/>
      <c r="B1829" s="160"/>
      <c r="D1829" s="141"/>
      <c r="E1829" s="141"/>
      <c r="I1829" s="246"/>
      <c r="J1829" s="246"/>
      <c r="K1829" s="246"/>
      <c r="L1829" s="246"/>
      <c r="M1829" s="246"/>
      <c r="N1829" s="246"/>
      <c r="O1829" s="246"/>
    </row>
    <row r="1830" spans="1:15" s="17" customFormat="1">
      <c r="A1830" s="160"/>
      <c r="B1830" s="160"/>
      <c r="D1830" s="141"/>
      <c r="E1830" s="141"/>
      <c r="I1830" s="246"/>
      <c r="J1830" s="246"/>
      <c r="K1830" s="246"/>
      <c r="L1830" s="246"/>
      <c r="M1830" s="246"/>
      <c r="N1830" s="246"/>
      <c r="O1830" s="246"/>
    </row>
    <row r="1831" spans="1:15" s="17" customFormat="1">
      <c r="A1831" s="160"/>
      <c r="B1831" s="160"/>
      <c r="D1831" s="141"/>
      <c r="E1831" s="141"/>
      <c r="I1831" s="246"/>
      <c r="J1831" s="246"/>
      <c r="K1831" s="246"/>
      <c r="L1831" s="246"/>
      <c r="M1831" s="246"/>
      <c r="N1831" s="246"/>
      <c r="O1831" s="246"/>
    </row>
    <row r="1832" spans="1:15" s="17" customFormat="1">
      <c r="A1832" s="160"/>
      <c r="B1832" s="160"/>
      <c r="D1832" s="141"/>
      <c r="E1832" s="141"/>
      <c r="I1832" s="246"/>
      <c r="J1832" s="246"/>
      <c r="K1832" s="246"/>
      <c r="L1832" s="246"/>
      <c r="M1832" s="246"/>
      <c r="N1832" s="246"/>
      <c r="O1832" s="246"/>
    </row>
    <row r="1833" spans="1:15" s="17" customFormat="1">
      <c r="A1833" s="160"/>
      <c r="B1833" s="160"/>
      <c r="D1833" s="141"/>
      <c r="E1833" s="141"/>
      <c r="I1833" s="246"/>
      <c r="J1833" s="246"/>
      <c r="K1833" s="246"/>
      <c r="L1833" s="246"/>
      <c r="M1833" s="246"/>
      <c r="N1833" s="246"/>
      <c r="O1833" s="246"/>
    </row>
    <row r="1834" spans="1:15" s="17" customFormat="1">
      <c r="A1834" s="160"/>
      <c r="B1834" s="160"/>
      <c r="D1834" s="141"/>
      <c r="E1834" s="141"/>
      <c r="I1834" s="246"/>
      <c r="J1834" s="246"/>
      <c r="K1834" s="246"/>
      <c r="L1834" s="246"/>
      <c r="M1834" s="246"/>
      <c r="N1834" s="246"/>
      <c r="O1834" s="246"/>
    </row>
    <row r="1835" spans="1:15" s="17" customFormat="1">
      <c r="A1835" s="160"/>
      <c r="B1835" s="160"/>
      <c r="D1835" s="141"/>
      <c r="E1835" s="141"/>
      <c r="I1835" s="246"/>
      <c r="J1835" s="246"/>
      <c r="K1835" s="246"/>
      <c r="L1835" s="246"/>
      <c r="M1835" s="246"/>
      <c r="N1835" s="246"/>
      <c r="O1835" s="246"/>
    </row>
    <row r="1836" spans="1:15" s="17" customFormat="1">
      <c r="A1836" s="160"/>
      <c r="B1836" s="160"/>
      <c r="D1836" s="141"/>
      <c r="E1836" s="141"/>
      <c r="I1836" s="246"/>
      <c r="J1836" s="246"/>
      <c r="K1836" s="246"/>
      <c r="L1836" s="246"/>
      <c r="M1836" s="246"/>
      <c r="N1836" s="246"/>
      <c r="O1836" s="246"/>
    </row>
    <row r="1837" spans="1:15" s="17" customFormat="1">
      <c r="A1837" s="160"/>
      <c r="B1837" s="160"/>
      <c r="D1837" s="141"/>
      <c r="E1837" s="141"/>
      <c r="I1837" s="246"/>
      <c r="J1837" s="246"/>
      <c r="K1837" s="246"/>
      <c r="L1837" s="246"/>
      <c r="M1837" s="246"/>
      <c r="N1837" s="246"/>
      <c r="O1837" s="246"/>
    </row>
    <row r="1838" spans="1:15" s="17" customFormat="1">
      <c r="A1838" s="160"/>
      <c r="B1838" s="160"/>
      <c r="D1838" s="141"/>
      <c r="E1838" s="141"/>
      <c r="I1838" s="246"/>
      <c r="J1838" s="246"/>
      <c r="K1838" s="246"/>
      <c r="L1838" s="246"/>
      <c r="M1838" s="246"/>
      <c r="N1838" s="246"/>
      <c r="O1838" s="246"/>
    </row>
    <row r="1839" spans="1:15" s="17" customFormat="1">
      <c r="A1839" s="160"/>
      <c r="B1839" s="160"/>
      <c r="D1839" s="141"/>
      <c r="E1839" s="141"/>
      <c r="I1839" s="246"/>
      <c r="J1839" s="246"/>
      <c r="K1839" s="246"/>
      <c r="L1839" s="246"/>
      <c r="M1839" s="246"/>
      <c r="N1839" s="246"/>
      <c r="O1839" s="246"/>
    </row>
    <row r="1840" spans="1:15" s="17" customFormat="1">
      <c r="A1840" s="160"/>
      <c r="B1840" s="160"/>
      <c r="D1840" s="141"/>
      <c r="E1840" s="141"/>
      <c r="I1840" s="246"/>
      <c r="J1840" s="246"/>
      <c r="K1840" s="246"/>
      <c r="L1840" s="246"/>
      <c r="M1840" s="246"/>
      <c r="N1840" s="246"/>
      <c r="O1840" s="246"/>
    </row>
    <row r="1841" spans="1:15" s="17" customFormat="1">
      <c r="A1841" s="160"/>
      <c r="B1841" s="160"/>
      <c r="D1841" s="141"/>
      <c r="E1841" s="141"/>
      <c r="I1841" s="246"/>
      <c r="J1841" s="246"/>
      <c r="K1841" s="246"/>
      <c r="L1841" s="246"/>
      <c r="M1841" s="246"/>
      <c r="N1841" s="246"/>
      <c r="O1841" s="246"/>
    </row>
    <row r="1842" spans="1:15" s="17" customFormat="1">
      <c r="A1842" s="160"/>
      <c r="B1842" s="160"/>
      <c r="D1842" s="141"/>
      <c r="E1842" s="141"/>
      <c r="I1842" s="246"/>
      <c r="J1842" s="246"/>
      <c r="K1842" s="246"/>
      <c r="L1842" s="246"/>
      <c r="M1842" s="246"/>
      <c r="N1842" s="246"/>
      <c r="O1842" s="246"/>
    </row>
    <row r="1843" spans="1:15" s="17" customFormat="1">
      <c r="A1843" s="160"/>
      <c r="B1843" s="160"/>
      <c r="D1843" s="141"/>
      <c r="E1843" s="141"/>
      <c r="I1843" s="246"/>
      <c r="J1843" s="246"/>
      <c r="K1843" s="246"/>
      <c r="L1843" s="246"/>
      <c r="M1843" s="246"/>
      <c r="N1843" s="246"/>
      <c r="O1843" s="246"/>
    </row>
    <row r="1844" spans="1:15" s="17" customFormat="1">
      <c r="A1844" s="160"/>
      <c r="B1844" s="160"/>
      <c r="D1844" s="141"/>
      <c r="E1844" s="141"/>
      <c r="I1844" s="246"/>
      <c r="J1844" s="246"/>
      <c r="K1844" s="246"/>
      <c r="L1844" s="246"/>
      <c r="M1844" s="246"/>
      <c r="N1844" s="246"/>
      <c r="O1844" s="246"/>
    </row>
    <row r="1845" spans="1:15" s="17" customFormat="1">
      <c r="A1845" s="160"/>
      <c r="B1845" s="160"/>
      <c r="D1845" s="141"/>
      <c r="E1845" s="141"/>
      <c r="I1845" s="246"/>
      <c r="J1845" s="246"/>
      <c r="K1845" s="246"/>
      <c r="L1845" s="246"/>
      <c r="M1845" s="246"/>
      <c r="N1845" s="246"/>
      <c r="O1845" s="246"/>
    </row>
    <row r="1846" spans="1:15" s="17" customFormat="1">
      <c r="A1846" s="160"/>
      <c r="B1846" s="160"/>
      <c r="D1846" s="141"/>
      <c r="E1846" s="141"/>
      <c r="I1846" s="246"/>
      <c r="J1846" s="246"/>
      <c r="K1846" s="246"/>
      <c r="L1846" s="246"/>
      <c r="M1846" s="246"/>
      <c r="N1846" s="246"/>
      <c r="O1846" s="246"/>
    </row>
    <row r="1847" spans="1:15" s="17" customFormat="1">
      <c r="A1847" s="160"/>
      <c r="B1847" s="160"/>
      <c r="D1847" s="141"/>
      <c r="E1847" s="141"/>
      <c r="I1847" s="246"/>
      <c r="J1847" s="246"/>
      <c r="K1847" s="246"/>
      <c r="L1847" s="246"/>
      <c r="M1847" s="246"/>
      <c r="N1847" s="246"/>
      <c r="O1847" s="246"/>
    </row>
    <row r="1848" spans="1:15" s="17" customFormat="1">
      <c r="A1848" s="160"/>
      <c r="B1848" s="160"/>
      <c r="D1848" s="141"/>
      <c r="E1848" s="141"/>
      <c r="I1848" s="246"/>
      <c r="J1848" s="246"/>
      <c r="K1848" s="246"/>
      <c r="L1848" s="246"/>
      <c r="M1848" s="246"/>
      <c r="N1848" s="246"/>
      <c r="O1848" s="246"/>
    </row>
    <row r="1849" spans="1:15" s="17" customFormat="1">
      <c r="A1849" s="160"/>
      <c r="B1849" s="160"/>
      <c r="D1849" s="141"/>
      <c r="E1849" s="141"/>
      <c r="I1849" s="246"/>
      <c r="J1849" s="246"/>
      <c r="K1849" s="246"/>
      <c r="L1849" s="246"/>
      <c r="M1849" s="246"/>
      <c r="N1849" s="246"/>
      <c r="O1849" s="246"/>
    </row>
    <row r="1850" spans="1:15" s="17" customFormat="1">
      <c r="A1850" s="160"/>
      <c r="B1850" s="160"/>
      <c r="D1850" s="141"/>
      <c r="E1850" s="141"/>
      <c r="I1850" s="246"/>
      <c r="J1850" s="246"/>
      <c r="K1850" s="246"/>
      <c r="L1850" s="246"/>
      <c r="M1850" s="246"/>
      <c r="N1850" s="246"/>
      <c r="O1850" s="246"/>
    </row>
    <row r="1851" spans="1:15" s="17" customFormat="1">
      <c r="A1851" s="160"/>
      <c r="B1851" s="160"/>
      <c r="D1851" s="141"/>
      <c r="E1851" s="141"/>
      <c r="I1851" s="246"/>
      <c r="J1851" s="246"/>
      <c r="K1851" s="246"/>
      <c r="L1851" s="246"/>
      <c r="M1851" s="246"/>
      <c r="N1851" s="246"/>
      <c r="O1851" s="246"/>
    </row>
    <row r="1852" spans="1:15" s="17" customFormat="1">
      <c r="A1852" s="160"/>
      <c r="B1852" s="160"/>
      <c r="D1852" s="141"/>
      <c r="E1852" s="141"/>
      <c r="I1852" s="246"/>
      <c r="J1852" s="246"/>
      <c r="K1852" s="246"/>
      <c r="L1852" s="246"/>
      <c r="M1852" s="246"/>
      <c r="N1852" s="246"/>
      <c r="O1852" s="246"/>
    </row>
    <row r="1853" spans="1:15" s="17" customFormat="1">
      <c r="A1853" s="160"/>
      <c r="B1853" s="160"/>
      <c r="D1853" s="141"/>
      <c r="E1853" s="141"/>
      <c r="I1853" s="246"/>
      <c r="J1853" s="246"/>
      <c r="K1853" s="246"/>
      <c r="L1853" s="246"/>
      <c r="M1853" s="246"/>
      <c r="N1853" s="246"/>
      <c r="O1853" s="246"/>
    </row>
    <row r="1854" spans="1:15" s="17" customFormat="1">
      <c r="A1854" s="160"/>
      <c r="B1854" s="160"/>
      <c r="D1854" s="141"/>
      <c r="E1854" s="141"/>
      <c r="I1854" s="246"/>
      <c r="J1854" s="246"/>
      <c r="K1854" s="246"/>
      <c r="L1854" s="246"/>
      <c r="M1854" s="246"/>
      <c r="N1854" s="246"/>
      <c r="O1854" s="246"/>
    </row>
    <row r="1855" spans="1:15" s="17" customFormat="1">
      <c r="A1855" s="160"/>
      <c r="B1855" s="160"/>
      <c r="D1855" s="141"/>
      <c r="E1855" s="141"/>
      <c r="I1855" s="246"/>
      <c r="J1855" s="246"/>
      <c r="K1855" s="246"/>
      <c r="L1855" s="246"/>
      <c r="M1855" s="246"/>
      <c r="N1855" s="246"/>
      <c r="O1855" s="246"/>
    </row>
    <row r="1856" spans="1:15" s="17" customFormat="1">
      <c r="A1856" s="160"/>
      <c r="B1856" s="160"/>
      <c r="D1856" s="141"/>
      <c r="E1856" s="141"/>
      <c r="I1856" s="246"/>
      <c r="J1856" s="246"/>
      <c r="K1856" s="246"/>
      <c r="L1856" s="246"/>
      <c r="M1856" s="246"/>
      <c r="N1856" s="246"/>
      <c r="O1856" s="246"/>
    </row>
    <row r="1857" spans="1:15" s="17" customFormat="1">
      <c r="A1857" s="160"/>
      <c r="B1857" s="160"/>
      <c r="D1857" s="141"/>
      <c r="E1857" s="141"/>
      <c r="I1857" s="246"/>
      <c r="J1857" s="246"/>
      <c r="K1857" s="246"/>
      <c r="L1857" s="246"/>
      <c r="M1857" s="246"/>
      <c r="N1857" s="246"/>
      <c r="O1857" s="246"/>
    </row>
    <row r="1858" spans="1:15" s="17" customFormat="1">
      <c r="A1858" s="160"/>
      <c r="B1858" s="160"/>
      <c r="D1858" s="141"/>
      <c r="E1858" s="141"/>
      <c r="I1858" s="246"/>
      <c r="J1858" s="246"/>
      <c r="K1858" s="246"/>
      <c r="L1858" s="246"/>
      <c r="M1858" s="246"/>
      <c r="N1858" s="246"/>
      <c r="O1858" s="246"/>
    </row>
    <row r="1859" spans="1:15" s="17" customFormat="1">
      <c r="A1859" s="160"/>
      <c r="B1859" s="160"/>
      <c r="D1859" s="141"/>
      <c r="E1859" s="141"/>
      <c r="I1859" s="246"/>
      <c r="J1859" s="246"/>
      <c r="K1859" s="246"/>
      <c r="L1859" s="246"/>
      <c r="M1859" s="246"/>
      <c r="N1859" s="246"/>
      <c r="O1859" s="246"/>
    </row>
    <row r="1860" spans="1:15" s="17" customFormat="1">
      <c r="A1860" s="160"/>
      <c r="B1860" s="160"/>
      <c r="D1860" s="141"/>
      <c r="E1860" s="141"/>
      <c r="I1860" s="246"/>
      <c r="J1860" s="246"/>
      <c r="K1860" s="246"/>
      <c r="L1860" s="246"/>
      <c r="M1860" s="246"/>
      <c r="N1860" s="246"/>
      <c r="O1860" s="246"/>
    </row>
    <row r="1861" spans="1:15" s="17" customFormat="1">
      <c r="A1861" s="160"/>
      <c r="B1861" s="160"/>
      <c r="D1861" s="141"/>
      <c r="E1861" s="141"/>
      <c r="I1861" s="246"/>
      <c r="J1861" s="246"/>
      <c r="K1861" s="246"/>
      <c r="L1861" s="246"/>
      <c r="M1861" s="246"/>
      <c r="N1861" s="246"/>
      <c r="O1861" s="246"/>
    </row>
    <row r="1862" spans="1:15" s="17" customFormat="1">
      <c r="A1862" s="160"/>
      <c r="B1862" s="160"/>
      <c r="D1862" s="141"/>
      <c r="E1862" s="141"/>
      <c r="I1862" s="246"/>
      <c r="J1862" s="246"/>
      <c r="K1862" s="246"/>
      <c r="L1862" s="246"/>
      <c r="M1862" s="246"/>
      <c r="N1862" s="246"/>
      <c r="O1862" s="246"/>
    </row>
    <row r="1863" spans="1:15" s="17" customFormat="1">
      <c r="A1863" s="160"/>
      <c r="B1863" s="160"/>
      <c r="D1863" s="141"/>
      <c r="E1863" s="141"/>
      <c r="I1863" s="246"/>
      <c r="J1863" s="246"/>
      <c r="K1863" s="246"/>
      <c r="L1863" s="246"/>
      <c r="M1863" s="246"/>
      <c r="N1863" s="246"/>
      <c r="O1863" s="246"/>
    </row>
    <row r="1864" spans="1:15" s="17" customFormat="1">
      <c r="A1864" s="160"/>
      <c r="B1864" s="160"/>
      <c r="D1864" s="141"/>
      <c r="E1864" s="141"/>
      <c r="I1864" s="246"/>
      <c r="J1864" s="246"/>
      <c r="K1864" s="246"/>
      <c r="L1864" s="246"/>
      <c r="M1864" s="246"/>
      <c r="N1864" s="246"/>
      <c r="O1864" s="246"/>
    </row>
    <row r="1865" spans="1:15" s="17" customFormat="1">
      <c r="A1865" s="160"/>
      <c r="B1865" s="160"/>
      <c r="D1865" s="141"/>
      <c r="E1865" s="141"/>
      <c r="I1865" s="246"/>
      <c r="J1865" s="246"/>
      <c r="K1865" s="246"/>
      <c r="L1865" s="246"/>
      <c r="M1865" s="246"/>
      <c r="N1865" s="246"/>
      <c r="O1865" s="246"/>
    </row>
    <row r="1866" spans="1:15" s="17" customFormat="1">
      <c r="A1866" s="160"/>
      <c r="B1866" s="160"/>
      <c r="D1866" s="141"/>
      <c r="E1866" s="141"/>
      <c r="I1866" s="246"/>
      <c r="J1866" s="246"/>
      <c r="K1866" s="246"/>
      <c r="L1866" s="246"/>
      <c r="M1866" s="246"/>
      <c r="N1866" s="246"/>
      <c r="O1866" s="246"/>
    </row>
    <row r="1867" spans="1:15" s="17" customFormat="1">
      <c r="A1867" s="160"/>
      <c r="B1867" s="160"/>
      <c r="D1867" s="141"/>
      <c r="E1867" s="141"/>
      <c r="I1867" s="246"/>
      <c r="J1867" s="246"/>
      <c r="K1867" s="246"/>
      <c r="L1867" s="246"/>
      <c r="M1867" s="246"/>
      <c r="N1867" s="246"/>
      <c r="O1867" s="246"/>
    </row>
    <row r="1868" spans="1:15" s="17" customFormat="1">
      <c r="A1868" s="160"/>
      <c r="B1868" s="160"/>
      <c r="D1868" s="141"/>
      <c r="E1868" s="141"/>
      <c r="I1868" s="246"/>
      <c r="J1868" s="246"/>
      <c r="K1868" s="246"/>
      <c r="L1868" s="246"/>
      <c r="M1868" s="246"/>
      <c r="N1868" s="246"/>
      <c r="O1868" s="246"/>
    </row>
    <row r="1869" spans="1:15" s="17" customFormat="1">
      <c r="A1869" s="160"/>
      <c r="B1869" s="160"/>
      <c r="D1869" s="141"/>
      <c r="E1869" s="141"/>
      <c r="I1869" s="246"/>
      <c r="J1869" s="246"/>
      <c r="K1869" s="246"/>
      <c r="L1869" s="246"/>
      <c r="M1869" s="246"/>
      <c r="N1869" s="246"/>
      <c r="O1869" s="246"/>
    </row>
    <row r="1870" spans="1:15" s="17" customFormat="1">
      <c r="A1870" s="160"/>
      <c r="B1870" s="160"/>
      <c r="D1870" s="141"/>
      <c r="E1870" s="141"/>
      <c r="I1870" s="246"/>
      <c r="J1870" s="246"/>
      <c r="K1870" s="246"/>
      <c r="L1870" s="246"/>
      <c r="M1870" s="246"/>
      <c r="N1870" s="246"/>
      <c r="O1870" s="246"/>
    </row>
    <row r="1871" spans="1:15" s="17" customFormat="1">
      <c r="A1871" s="160"/>
      <c r="B1871" s="160"/>
      <c r="D1871" s="141"/>
      <c r="E1871" s="141"/>
      <c r="I1871" s="246"/>
      <c r="J1871" s="246"/>
      <c r="K1871" s="246"/>
      <c r="L1871" s="246"/>
      <c r="M1871" s="246"/>
      <c r="N1871" s="246"/>
      <c r="O1871" s="246"/>
    </row>
    <row r="1872" spans="1:15" s="17" customFormat="1">
      <c r="A1872" s="160"/>
      <c r="B1872" s="160"/>
      <c r="D1872" s="141"/>
      <c r="E1872" s="141"/>
      <c r="I1872" s="246"/>
      <c r="J1872" s="246"/>
      <c r="K1872" s="246"/>
      <c r="L1872" s="246"/>
      <c r="M1872" s="246"/>
      <c r="N1872" s="246"/>
      <c r="O1872" s="246"/>
    </row>
    <row r="1873" spans="1:15" s="17" customFormat="1">
      <c r="A1873" s="160"/>
      <c r="B1873" s="160"/>
      <c r="D1873" s="141"/>
      <c r="E1873" s="141"/>
      <c r="I1873" s="246"/>
      <c r="J1873" s="246"/>
      <c r="K1873" s="246"/>
      <c r="L1873" s="246"/>
      <c r="M1873" s="246"/>
      <c r="N1873" s="246"/>
      <c r="O1873" s="246"/>
    </row>
    <row r="1874" spans="1:15" s="17" customFormat="1">
      <c r="A1874" s="160"/>
      <c r="B1874" s="160"/>
      <c r="D1874" s="141"/>
      <c r="E1874" s="141"/>
      <c r="I1874" s="246"/>
      <c r="J1874" s="246"/>
      <c r="K1874" s="246"/>
      <c r="L1874" s="246"/>
      <c r="M1874" s="246"/>
      <c r="N1874" s="246"/>
      <c r="O1874" s="246"/>
    </row>
    <row r="1875" spans="1:15" s="17" customFormat="1">
      <c r="A1875" s="160"/>
      <c r="B1875" s="160"/>
      <c r="D1875" s="141"/>
      <c r="E1875" s="141"/>
      <c r="I1875" s="246"/>
      <c r="J1875" s="246"/>
      <c r="K1875" s="246"/>
      <c r="L1875" s="246"/>
      <c r="M1875" s="246"/>
      <c r="N1875" s="246"/>
      <c r="O1875" s="246"/>
    </row>
    <row r="1876" spans="1:15" s="17" customFormat="1">
      <c r="A1876" s="160"/>
      <c r="B1876" s="160"/>
      <c r="D1876" s="141"/>
      <c r="E1876" s="141"/>
      <c r="I1876" s="246"/>
      <c r="J1876" s="246"/>
      <c r="K1876" s="246"/>
      <c r="L1876" s="246"/>
      <c r="M1876" s="246"/>
      <c r="N1876" s="246"/>
      <c r="O1876" s="246"/>
    </row>
    <row r="1877" spans="1:15" s="17" customFormat="1">
      <c r="A1877" s="160"/>
      <c r="B1877" s="160"/>
      <c r="D1877" s="141"/>
      <c r="E1877" s="141"/>
      <c r="I1877" s="246"/>
      <c r="J1877" s="246"/>
      <c r="K1877" s="246"/>
      <c r="L1877" s="246"/>
      <c r="M1877" s="246"/>
      <c r="N1877" s="246"/>
      <c r="O1877" s="246"/>
    </row>
    <row r="1878" spans="1:15" s="17" customFormat="1">
      <c r="A1878" s="160"/>
      <c r="B1878" s="160"/>
      <c r="D1878" s="141"/>
      <c r="E1878" s="141"/>
      <c r="I1878" s="246"/>
      <c r="J1878" s="246"/>
      <c r="K1878" s="246"/>
      <c r="L1878" s="246"/>
      <c r="M1878" s="246"/>
      <c r="N1878" s="246"/>
      <c r="O1878" s="246"/>
    </row>
    <row r="1879" spans="1:15" s="17" customFormat="1">
      <c r="A1879" s="160"/>
      <c r="B1879" s="160"/>
      <c r="D1879" s="141"/>
      <c r="E1879" s="141"/>
      <c r="I1879" s="246"/>
      <c r="J1879" s="246"/>
      <c r="K1879" s="246"/>
      <c r="L1879" s="246"/>
      <c r="M1879" s="246"/>
      <c r="N1879" s="246"/>
      <c r="O1879" s="246"/>
    </row>
    <row r="1880" spans="1:15" s="17" customFormat="1">
      <c r="A1880" s="160"/>
      <c r="B1880" s="160"/>
      <c r="D1880" s="141"/>
      <c r="E1880" s="141"/>
      <c r="I1880" s="246"/>
      <c r="J1880" s="246"/>
      <c r="K1880" s="246"/>
      <c r="L1880" s="246"/>
      <c r="M1880" s="246"/>
      <c r="N1880" s="246"/>
      <c r="O1880" s="246"/>
    </row>
    <row r="1881" spans="1:15" s="17" customFormat="1">
      <c r="A1881" s="160"/>
      <c r="B1881" s="160"/>
      <c r="D1881" s="141"/>
      <c r="E1881" s="141"/>
      <c r="I1881" s="246"/>
      <c r="J1881" s="246"/>
      <c r="K1881" s="246"/>
      <c r="L1881" s="246"/>
      <c r="M1881" s="246"/>
      <c r="N1881" s="246"/>
      <c r="O1881" s="246"/>
    </row>
    <row r="1882" spans="1:15" s="17" customFormat="1">
      <c r="A1882" s="160"/>
      <c r="B1882" s="160"/>
      <c r="D1882" s="141"/>
      <c r="E1882" s="141"/>
      <c r="I1882" s="246"/>
      <c r="J1882" s="246"/>
      <c r="K1882" s="246"/>
      <c r="L1882" s="246"/>
      <c r="M1882" s="246"/>
      <c r="N1882" s="246"/>
      <c r="O1882" s="246"/>
    </row>
    <row r="1883" spans="1:15" s="17" customFormat="1">
      <c r="A1883" s="160"/>
      <c r="B1883" s="160"/>
      <c r="D1883" s="141"/>
      <c r="E1883" s="141"/>
      <c r="I1883" s="246"/>
      <c r="J1883" s="246"/>
      <c r="K1883" s="246"/>
      <c r="L1883" s="246"/>
      <c r="M1883" s="246"/>
      <c r="N1883" s="246"/>
      <c r="O1883" s="246"/>
    </row>
    <row r="1884" spans="1:15" s="17" customFormat="1">
      <c r="A1884" s="160"/>
      <c r="B1884" s="160"/>
      <c r="D1884" s="141"/>
      <c r="E1884" s="141"/>
      <c r="I1884" s="246"/>
      <c r="J1884" s="246"/>
      <c r="K1884" s="246"/>
      <c r="L1884" s="246"/>
      <c r="M1884" s="246"/>
      <c r="N1884" s="246"/>
      <c r="O1884" s="246"/>
    </row>
    <row r="1885" spans="1:15" s="17" customFormat="1">
      <c r="A1885" s="160"/>
      <c r="B1885" s="160"/>
      <c r="D1885" s="141"/>
      <c r="E1885" s="141"/>
      <c r="I1885" s="246"/>
      <c r="J1885" s="246"/>
      <c r="K1885" s="246"/>
      <c r="L1885" s="246"/>
      <c r="M1885" s="246"/>
      <c r="N1885" s="246"/>
      <c r="O1885" s="246"/>
    </row>
    <row r="1886" spans="1:15" s="17" customFormat="1">
      <c r="A1886" s="160"/>
      <c r="B1886" s="160"/>
      <c r="D1886" s="141"/>
      <c r="E1886" s="141"/>
      <c r="I1886" s="246"/>
      <c r="J1886" s="246"/>
      <c r="K1886" s="246"/>
      <c r="L1886" s="246"/>
      <c r="M1886" s="246"/>
      <c r="N1886" s="246"/>
      <c r="O1886" s="246"/>
    </row>
    <row r="1887" spans="1:15" s="17" customFormat="1">
      <c r="A1887" s="160"/>
      <c r="B1887" s="160"/>
      <c r="D1887" s="141"/>
      <c r="E1887" s="141"/>
      <c r="I1887" s="246"/>
      <c r="J1887" s="246"/>
      <c r="K1887" s="246"/>
      <c r="L1887" s="246"/>
      <c r="M1887" s="246"/>
      <c r="N1887" s="246"/>
      <c r="O1887" s="246"/>
    </row>
    <row r="1888" spans="1:15" s="17" customFormat="1">
      <c r="A1888" s="160"/>
      <c r="B1888" s="160"/>
      <c r="D1888" s="141"/>
      <c r="E1888" s="141"/>
      <c r="I1888" s="246"/>
      <c r="J1888" s="246"/>
      <c r="K1888" s="246"/>
      <c r="L1888" s="246"/>
      <c r="M1888" s="246"/>
      <c r="N1888" s="246"/>
      <c r="O1888" s="246"/>
    </row>
    <row r="1889" spans="1:15" s="17" customFormat="1">
      <c r="A1889" s="160"/>
      <c r="B1889" s="160"/>
      <c r="D1889" s="141"/>
      <c r="E1889" s="141"/>
      <c r="I1889" s="246"/>
      <c r="J1889" s="246"/>
      <c r="K1889" s="246"/>
      <c r="L1889" s="246"/>
      <c r="M1889" s="246"/>
      <c r="N1889" s="246"/>
      <c r="O1889" s="246"/>
    </row>
    <row r="1890" spans="1:15" s="17" customFormat="1">
      <c r="A1890" s="160"/>
      <c r="B1890" s="160"/>
      <c r="D1890" s="141"/>
      <c r="E1890" s="141"/>
      <c r="I1890" s="246"/>
      <c r="J1890" s="246"/>
      <c r="K1890" s="246"/>
      <c r="L1890" s="246"/>
      <c r="M1890" s="246"/>
      <c r="N1890" s="246"/>
      <c r="O1890" s="246"/>
    </row>
    <row r="1891" spans="1:15" s="17" customFormat="1">
      <c r="A1891" s="160"/>
      <c r="B1891" s="160"/>
      <c r="D1891" s="141"/>
      <c r="E1891" s="141"/>
      <c r="I1891" s="246"/>
      <c r="J1891" s="246"/>
      <c r="K1891" s="246"/>
      <c r="L1891" s="246"/>
      <c r="M1891" s="246"/>
      <c r="N1891" s="246"/>
      <c r="O1891" s="246"/>
    </row>
    <row r="1892" spans="1:15" s="17" customFormat="1">
      <c r="A1892" s="160"/>
      <c r="B1892" s="160"/>
      <c r="D1892" s="141"/>
      <c r="E1892" s="141"/>
      <c r="I1892" s="246"/>
      <c r="J1892" s="246"/>
      <c r="K1892" s="246"/>
      <c r="L1892" s="246"/>
      <c r="M1892" s="246"/>
      <c r="N1892" s="246"/>
      <c r="O1892" s="246"/>
    </row>
    <row r="1893" spans="1:15" s="17" customFormat="1">
      <c r="A1893" s="160"/>
      <c r="B1893" s="160"/>
      <c r="D1893" s="141"/>
      <c r="E1893" s="141"/>
      <c r="I1893" s="246"/>
      <c r="J1893" s="246"/>
      <c r="K1893" s="246"/>
      <c r="L1893" s="246"/>
      <c r="M1893" s="246"/>
      <c r="N1893" s="246"/>
      <c r="O1893" s="246"/>
    </row>
    <row r="1894" spans="1:15" s="17" customFormat="1">
      <c r="A1894" s="160"/>
      <c r="B1894" s="160"/>
      <c r="D1894" s="141"/>
      <c r="E1894" s="141"/>
      <c r="I1894" s="246"/>
      <c r="J1894" s="246"/>
      <c r="K1894" s="246"/>
      <c r="L1894" s="246"/>
      <c r="M1894" s="246"/>
      <c r="N1894" s="246"/>
      <c r="O1894" s="246"/>
    </row>
    <row r="1895" spans="1:15" s="17" customFormat="1">
      <c r="A1895" s="160"/>
      <c r="B1895" s="160"/>
      <c r="D1895" s="141"/>
      <c r="E1895" s="141"/>
      <c r="I1895" s="246"/>
      <c r="J1895" s="246"/>
      <c r="K1895" s="246"/>
      <c r="L1895" s="246"/>
      <c r="M1895" s="246"/>
      <c r="N1895" s="246"/>
      <c r="O1895" s="246"/>
    </row>
    <row r="1896" spans="1:15" s="17" customFormat="1">
      <c r="A1896" s="160"/>
      <c r="B1896" s="160"/>
      <c r="D1896" s="141"/>
      <c r="E1896" s="141"/>
      <c r="I1896" s="246"/>
      <c r="J1896" s="246"/>
      <c r="K1896" s="246"/>
      <c r="L1896" s="246"/>
      <c r="M1896" s="246"/>
      <c r="N1896" s="246"/>
      <c r="O1896" s="246"/>
    </row>
    <row r="1897" spans="1:15" s="17" customFormat="1">
      <c r="A1897" s="160"/>
      <c r="B1897" s="160"/>
      <c r="D1897" s="141"/>
      <c r="E1897" s="141"/>
      <c r="I1897" s="246"/>
      <c r="J1897" s="246"/>
      <c r="K1897" s="246"/>
      <c r="L1897" s="246"/>
      <c r="M1897" s="246"/>
      <c r="N1897" s="246"/>
      <c r="O1897" s="246"/>
    </row>
    <row r="1898" spans="1:15" s="17" customFormat="1">
      <c r="A1898" s="160"/>
      <c r="B1898" s="160"/>
      <c r="D1898" s="141"/>
      <c r="E1898" s="141"/>
      <c r="I1898" s="246"/>
      <c r="J1898" s="246"/>
      <c r="K1898" s="246"/>
      <c r="L1898" s="246"/>
      <c r="M1898" s="246"/>
      <c r="N1898" s="246"/>
      <c r="O1898" s="246"/>
    </row>
    <row r="1899" spans="1:15" s="17" customFormat="1">
      <c r="A1899" s="160"/>
      <c r="B1899" s="160"/>
      <c r="D1899" s="141"/>
      <c r="E1899" s="141"/>
      <c r="I1899" s="246"/>
      <c r="J1899" s="246"/>
      <c r="K1899" s="246"/>
      <c r="L1899" s="246"/>
      <c r="M1899" s="246"/>
      <c r="N1899" s="246"/>
      <c r="O1899" s="246"/>
    </row>
    <row r="1900" spans="1:15" s="17" customFormat="1">
      <c r="A1900" s="160"/>
      <c r="B1900" s="160"/>
      <c r="D1900" s="141"/>
      <c r="E1900" s="141"/>
      <c r="I1900" s="246"/>
      <c r="J1900" s="246"/>
      <c r="K1900" s="246"/>
      <c r="L1900" s="246"/>
      <c r="M1900" s="246"/>
      <c r="N1900" s="246"/>
      <c r="O1900" s="246"/>
    </row>
    <row r="1901" spans="1:15" s="17" customFormat="1">
      <c r="A1901" s="160"/>
      <c r="B1901" s="160"/>
      <c r="D1901" s="141"/>
      <c r="E1901" s="141"/>
      <c r="I1901" s="246"/>
      <c r="J1901" s="246"/>
      <c r="K1901" s="246"/>
      <c r="L1901" s="246"/>
      <c r="M1901" s="246"/>
      <c r="N1901" s="246"/>
      <c r="O1901" s="246"/>
    </row>
    <row r="1902" spans="1:15" s="17" customFormat="1">
      <c r="A1902" s="160"/>
      <c r="B1902" s="160"/>
      <c r="D1902" s="141"/>
      <c r="E1902" s="141"/>
      <c r="I1902" s="246"/>
      <c r="J1902" s="246"/>
      <c r="K1902" s="246"/>
      <c r="L1902" s="246"/>
      <c r="M1902" s="246"/>
      <c r="N1902" s="246"/>
      <c r="O1902" s="246"/>
    </row>
    <row r="1903" spans="1:15" s="17" customFormat="1">
      <c r="A1903" s="160"/>
      <c r="B1903" s="160"/>
      <c r="D1903" s="141"/>
      <c r="E1903" s="141"/>
      <c r="I1903" s="246"/>
      <c r="J1903" s="246"/>
      <c r="K1903" s="246"/>
      <c r="L1903" s="246"/>
      <c r="M1903" s="246"/>
      <c r="N1903" s="246"/>
      <c r="O1903" s="246"/>
    </row>
    <row r="1904" spans="1:15" s="17" customFormat="1">
      <c r="A1904" s="160"/>
      <c r="B1904" s="160"/>
      <c r="D1904" s="141"/>
      <c r="E1904" s="141"/>
      <c r="I1904" s="246"/>
      <c r="J1904" s="246"/>
      <c r="K1904" s="246"/>
      <c r="L1904" s="246"/>
      <c r="M1904" s="246"/>
      <c r="N1904" s="246"/>
      <c r="O1904" s="246"/>
    </row>
    <row r="1905" spans="1:15" s="17" customFormat="1">
      <c r="A1905" s="160"/>
      <c r="B1905" s="160"/>
      <c r="D1905" s="141"/>
      <c r="E1905" s="141"/>
      <c r="I1905" s="246"/>
      <c r="J1905" s="246"/>
      <c r="K1905" s="246"/>
      <c r="L1905" s="246"/>
      <c r="M1905" s="246"/>
      <c r="N1905" s="246"/>
      <c r="O1905" s="246"/>
    </row>
    <row r="1906" spans="1:15" s="17" customFormat="1">
      <c r="A1906" s="160"/>
      <c r="B1906" s="160"/>
      <c r="D1906" s="141"/>
      <c r="E1906" s="141"/>
      <c r="I1906" s="246"/>
      <c r="J1906" s="246"/>
      <c r="K1906" s="246"/>
      <c r="L1906" s="246"/>
      <c r="M1906" s="246"/>
      <c r="N1906" s="246"/>
      <c r="O1906" s="246"/>
    </row>
    <row r="1907" spans="1:15" s="17" customFormat="1">
      <c r="A1907" s="160"/>
      <c r="B1907" s="160"/>
      <c r="D1907" s="141"/>
      <c r="E1907" s="141"/>
      <c r="I1907" s="246"/>
      <c r="J1907" s="246"/>
      <c r="K1907" s="246"/>
      <c r="L1907" s="246"/>
      <c r="M1907" s="246"/>
      <c r="N1907" s="246"/>
      <c r="O1907" s="246"/>
    </row>
    <row r="1908" spans="1:15" s="17" customFormat="1">
      <c r="A1908" s="160"/>
      <c r="B1908" s="160"/>
      <c r="D1908" s="141"/>
      <c r="E1908" s="141"/>
      <c r="I1908" s="246"/>
      <c r="J1908" s="246"/>
      <c r="K1908" s="246"/>
      <c r="L1908" s="246"/>
      <c r="M1908" s="246"/>
      <c r="N1908" s="246"/>
      <c r="O1908" s="246"/>
    </row>
    <row r="1909" spans="1:15" s="17" customFormat="1">
      <c r="A1909" s="160"/>
      <c r="B1909" s="160"/>
      <c r="D1909" s="141"/>
      <c r="E1909" s="141"/>
      <c r="I1909" s="246"/>
      <c r="J1909" s="246"/>
      <c r="K1909" s="246"/>
      <c r="L1909" s="246"/>
      <c r="M1909" s="246"/>
      <c r="N1909" s="246"/>
      <c r="O1909" s="246"/>
    </row>
    <row r="1910" spans="1:15" s="17" customFormat="1">
      <c r="A1910" s="160"/>
      <c r="B1910" s="160"/>
      <c r="D1910" s="141"/>
      <c r="E1910" s="141"/>
      <c r="I1910" s="246"/>
      <c r="J1910" s="246"/>
      <c r="K1910" s="246"/>
      <c r="L1910" s="246"/>
      <c r="M1910" s="246"/>
      <c r="N1910" s="246"/>
      <c r="O1910" s="246"/>
    </row>
    <row r="1911" spans="1:15" s="17" customFormat="1">
      <c r="A1911" s="160"/>
      <c r="B1911" s="160"/>
      <c r="D1911" s="141"/>
      <c r="E1911" s="141"/>
      <c r="I1911" s="246"/>
      <c r="J1911" s="246"/>
      <c r="K1911" s="246"/>
      <c r="L1911" s="246"/>
      <c r="M1911" s="246"/>
      <c r="N1911" s="246"/>
      <c r="O1911" s="246"/>
    </row>
    <row r="1912" spans="1:15" s="17" customFormat="1">
      <c r="A1912" s="160"/>
      <c r="B1912" s="160"/>
      <c r="D1912" s="141"/>
      <c r="E1912" s="141"/>
      <c r="I1912" s="246"/>
      <c r="J1912" s="246"/>
      <c r="K1912" s="246"/>
      <c r="L1912" s="246"/>
      <c r="M1912" s="246"/>
      <c r="N1912" s="246"/>
      <c r="O1912" s="246"/>
    </row>
    <row r="1913" spans="1:15" s="17" customFormat="1">
      <c r="A1913" s="160"/>
      <c r="B1913" s="160"/>
      <c r="D1913" s="141"/>
      <c r="E1913" s="141"/>
      <c r="I1913" s="246"/>
      <c r="J1913" s="246"/>
      <c r="K1913" s="246"/>
      <c r="L1913" s="246"/>
      <c r="M1913" s="246"/>
      <c r="N1913" s="246"/>
      <c r="O1913" s="246"/>
    </row>
    <row r="1914" spans="1:15" s="17" customFormat="1">
      <c r="A1914" s="160"/>
      <c r="B1914" s="160"/>
      <c r="D1914" s="141"/>
      <c r="E1914" s="141"/>
      <c r="I1914" s="246"/>
      <c r="J1914" s="246"/>
      <c r="K1914" s="246"/>
      <c r="L1914" s="246"/>
      <c r="M1914" s="246"/>
      <c r="N1914" s="246"/>
      <c r="O1914" s="246"/>
    </row>
    <row r="1915" spans="1:15" s="17" customFormat="1">
      <c r="A1915" s="160"/>
      <c r="B1915" s="160"/>
      <c r="D1915" s="141"/>
      <c r="E1915" s="141"/>
      <c r="I1915" s="246"/>
      <c r="J1915" s="246"/>
      <c r="K1915" s="246"/>
      <c r="L1915" s="246"/>
      <c r="M1915" s="246"/>
      <c r="N1915" s="246"/>
      <c r="O1915" s="246"/>
    </row>
    <row r="1916" spans="1:15" s="17" customFormat="1">
      <c r="A1916" s="160"/>
      <c r="B1916" s="160"/>
      <c r="D1916" s="141"/>
      <c r="E1916" s="141"/>
      <c r="I1916" s="246"/>
      <c r="J1916" s="246"/>
      <c r="K1916" s="246"/>
      <c r="L1916" s="246"/>
      <c r="M1916" s="246"/>
      <c r="N1916" s="246"/>
      <c r="O1916" s="246"/>
    </row>
    <row r="1917" spans="1:15" s="17" customFormat="1">
      <c r="A1917" s="160"/>
      <c r="B1917" s="160"/>
      <c r="D1917" s="141"/>
      <c r="E1917" s="141"/>
      <c r="I1917" s="246"/>
      <c r="J1917" s="246"/>
      <c r="K1917" s="246"/>
      <c r="L1917" s="246"/>
      <c r="M1917" s="246"/>
      <c r="N1917" s="246"/>
      <c r="O1917" s="246"/>
    </row>
    <row r="1918" spans="1:15" s="17" customFormat="1">
      <c r="A1918" s="160"/>
      <c r="B1918" s="160"/>
      <c r="D1918" s="141"/>
      <c r="E1918" s="141"/>
      <c r="I1918" s="246"/>
      <c r="J1918" s="246"/>
      <c r="K1918" s="246"/>
      <c r="L1918" s="246"/>
      <c r="M1918" s="246"/>
      <c r="N1918" s="246"/>
      <c r="O1918" s="246"/>
    </row>
    <row r="1919" spans="1:15" s="17" customFormat="1">
      <c r="A1919" s="160"/>
      <c r="B1919" s="160"/>
      <c r="D1919" s="141"/>
      <c r="E1919" s="141"/>
      <c r="I1919" s="246"/>
      <c r="J1919" s="246"/>
      <c r="K1919" s="246"/>
      <c r="L1919" s="246"/>
      <c r="M1919" s="246"/>
      <c r="N1919" s="246"/>
      <c r="O1919" s="246"/>
    </row>
    <row r="1920" spans="1:15" s="17" customFormat="1">
      <c r="A1920" s="160"/>
      <c r="B1920" s="160"/>
      <c r="D1920" s="141"/>
      <c r="E1920" s="141"/>
      <c r="I1920" s="246"/>
      <c r="J1920" s="246"/>
      <c r="K1920" s="246"/>
      <c r="L1920" s="246"/>
      <c r="M1920" s="246"/>
      <c r="N1920" s="246"/>
      <c r="O1920" s="246"/>
    </row>
    <row r="1921" spans="1:15" s="17" customFormat="1">
      <c r="A1921" s="160"/>
      <c r="B1921" s="160"/>
      <c r="D1921" s="141"/>
      <c r="E1921" s="141"/>
      <c r="I1921" s="246"/>
      <c r="J1921" s="246"/>
      <c r="K1921" s="246"/>
      <c r="L1921" s="246"/>
      <c r="M1921" s="246"/>
      <c r="N1921" s="246"/>
      <c r="O1921" s="246"/>
    </row>
    <row r="1922" spans="1:15" s="17" customFormat="1">
      <c r="A1922" s="160"/>
      <c r="B1922" s="160"/>
      <c r="D1922" s="141"/>
      <c r="E1922" s="141"/>
      <c r="I1922" s="246"/>
      <c r="J1922" s="246"/>
      <c r="K1922" s="246"/>
      <c r="L1922" s="246"/>
      <c r="M1922" s="246"/>
      <c r="N1922" s="246"/>
      <c r="O1922" s="246"/>
    </row>
    <row r="1923" spans="1:15" s="17" customFormat="1">
      <c r="A1923" s="160"/>
      <c r="B1923" s="160"/>
      <c r="D1923" s="141"/>
      <c r="E1923" s="141"/>
      <c r="I1923" s="246"/>
      <c r="J1923" s="246"/>
      <c r="K1923" s="246"/>
      <c r="L1923" s="246"/>
      <c r="M1923" s="246"/>
      <c r="N1923" s="246"/>
      <c r="O1923" s="246"/>
    </row>
    <row r="1924" spans="1:15" s="17" customFormat="1">
      <c r="A1924" s="160"/>
      <c r="B1924" s="160"/>
      <c r="D1924" s="141"/>
      <c r="E1924" s="141"/>
      <c r="I1924" s="246"/>
      <c r="J1924" s="246"/>
      <c r="K1924" s="246"/>
      <c r="L1924" s="246"/>
      <c r="M1924" s="246"/>
      <c r="N1924" s="246"/>
      <c r="O1924" s="246"/>
    </row>
    <row r="1925" spans="1:15" s="17" customFormat="1">
      <c r="A1925" s="160"/>
      <c r="B1925" s="160"/>
      <c r="D1925" s="141"/>
      <c r="E1925" s="141"/>
      <c r="I1925" s="246"/>
      <c r="J1925" s="246"/>
      <c r="K1925" s="246"/>
      <c r="L1925" s="246"/>
      <c r="M1925" s="246"/>
      <c r="N1925" s="246"/>
      <c r="O1925" s="246"/>
    </row>
    <row r="1926" spans="1:15" s="17" customFormat="1">
      <c r="A1926" s="160"/>
      <c r="B1926" s="160"/>
      <c r="D1926" s="141"/>
      <c r="E1926" s="141"/>
      <c r="I1926" s="246"/>
      <c r="J1926" s="246"/>
      <c r="K1926" s="246"/>
      <c r="L1926" s="246"/>
      <c r="M1926" s="246"/>
      <c r="N1926" s="246"/>
      <c r="O1926" s="246"/>
    </row>
    <row r="1927" spans="1:15" s="17" customFormat="1">
      <c r="A1927" s="160"/>
      <c r="B1927" s="160"/>
      <c r="D1927" s="141"/>
      <c r="E1927" s="141"/>
      <c r="I1927" s="246"/>
      <c r="J1927" s="246"/>
      <c r="K1927" s="246"/>
      <c r="L1927" s="246"/>
      <c r="M1927" s="246"/>
      <c r="N1927" s="246"/>
      <c r="O1927" s="246"/>
    </row>
    <row r="1928" spans="1:15" s="17" customFormat="1">
      <c r="A1928" s="160"/>
      <c r="B1928" s="160"/>
      <c r="D1928" s="141"/>
      <c r="E1928" s="141"/>
      <c r="I1928" s="246"/>
      <c r="J1928" s="246"/>
      <c r="K1928" s="246"/>
      <c r="L1928" s="246"/>
      <c r="M1928" s="246"/>
      <c r="N1928" s="246"/>
      <c r="O1928" s="246"/>
    </row>
    <row r="1929" spans="1:15" s="17" customFormat="1">
      <c r="A1929" s="160"/>
      <c r="B1929" s="160"/>
      <c r="D1929" s="141"/>
      <c r="E1929" s="141"/>
      <c r="I1929" s="246"/>
      <c r="J1929" s="246"/>
      <c r="K1929" s="246"/>
      <c r="L1929" s="246"/>
      <c r="M1929" s="246"/>
      <c r="N1929" s="246"/>
      <c r="O1929" s="246"/>
    </row>
    <row r="1930" spans="1:15" s="17" customFormat="1">
      <c r="A1930" s="160"/>
      <c r="B1930" s="160"/>
      <c r="D1930" s="141"/>
      <c r="E1930" s="141"/>
      <c r="I1930" s="246"/>
      <c r="J1930" s="246"/>
      <c r="K1930" s="246"/>
      <c r="L1930" s="246"/>
      <c r="M1930" s="246"/>
      <c r="N1930" s="246"/>
      <c r="O1930" s="246"/>
    </row>
    <row r="1931" spans="1:15" s="17" customFormat="1">
      <c r="A1931" s="160"/>
      <c r="B1931" s="160"/>
      <c r="D1931" s="141"/>
      <c r="E1931" s="141"/>
      <c r="I1931" s="246"/>
      <c r="J1931" s="246"/>
      <c r="K1931" s="246"/>
      <c r="L1931" s="246"/>
      <c r="M1931" s="246"/>
      <c r="N1931" s="246"/>
      <c r="O1931" s="246"/>
    </row>
    <row r="1932" spans="1:15" s="17" customFormat="1">
      <c r="A1932" s="160"/>
      <c r="B1932" s="160"/>
      <c r="D1932" s="141"/>
      <c r="E1932" s="141"/>
      <c r="I1932" s="246"/>
      <c r="J1932" s="246"/>
      <c r="K1932" s="246"/>
      <c r="L1932" s="246"/>
      <c r="M1932" s="246"/>
      <c r="N1932" s="246"/>
      <c r="O1932" s="246"/>
    </row>
    <row r="1933" spans="1:15" s="17" customFormat="1">
      <c r="A1933" s="160"/>
      <c r="B1933" s="160"/>
      <c r="D1933" s="141"/>
      <c r="E1933" s="141"/>
      <c r="I1933" s="246"/>
      <c r="J1933" s="246"/>
      <c r="K1933" s="246"/>
      <c r="L1933" s="246"/>
      <c r="M1933" s="246"/>
      <c r="N1933" s="246"/>
      <c r="O1933" s="246"/>
    </row>
    <row r="1934" spans="1:15" s="17" customFormat="1">
      <c r="A1934" s="160"/>
      <c r="B1934" s="160"/>
      <c r="D1934" s="141"/>
      <c r="E1934" s="141"/>
      <c r="I1934" s="246"/>
      <c r="J1934" s="246"/>
      <c r="K1934" s="246"/>
      <c r="L1934" s="246"/>
      <c r="M1934" s="246"/>
      <c r="N1934" s="246"/>
      <c r="O1934" s="246"/>
    </row>
    <row r="1935" spans="1:15" s="17" customFormat="1">
      <c r="A1935" s="160"/>
      <c r="B1935" s="160"/>
      <c r="D1935" s="141"/>
      <c r="E1935" s="141"/>
      <c r="I1935" s="246"/>
      <c r="J1935" s="246"/>
      <c r="K1935" s="246"/>
      <c r="L1935" s="246"/>
      <c r="M1935" s="246"/>
      <c r="N1935" s="246"/>
      <c r="O1935" s="246"/>
    </row>
    <row r="1936" spans="1:15" s="17" customFormat="1">
      <c r="A1936" s="160"/>
      <c r="B1936" s="160"/>
      <c r="D1936" s="141"/>
      <c r="E1936" s="141"/>
      <c r="I1936" s="246"/>
      <c r="J1936" s="246"/>
      <c r="K1936" s="246"/>
      <c r="L1936" s="246"/>
      <c r="M1936" s="246"/>
      <c r="N1936" s="246"/>
      <c r="O1936" s="246"/>
    </row>
    <row r="1937" spans="1:15" s="17" customFormat="1">
      <c r="A1937" s="160"/>
      <c r="B1937" s="160"/>
      <c r="D1937" s="141"/>
      <c r="E1937" s="141"/>
      <c r="I1937" s="246"/>
      <c r="J1937" s="246"/>
      <c r="K1937" s="246"/>
      <c r="L1937" s="246"/>
      <c r="M1937" s="246"/>
      <c r="N1937" s="246"/>
      <c r="O1937" s="246"/>
    </row>
    <row r="1938" spans="1:15" s="17" customFormat="1">
      <c r="A1938" s="160"/>
      <c r="B1938" s="160"/>
      <c r="D1938" s="141"/>
      <c r="E1938" s="141"/>
      <c r="I1938" s="246"/>
      <c r="J1938" s="246"/>
      <c r="K1938" s="246"/>
      <c r="L1938" s="246"/>
      <c r="M1938" s="246"/>
      <c r="N1938" s="246"/>
      <c r="O1938" s="246"/>
    </row>
    <row r="1939" spans="1:15" s="17" customFormat="1">
      <c r="A1939" s="160"/>
      <c r="B1939" s="160"/>
      <c r="D1939" s="141"/>
      <c r="E1939" s="141"/>
      <c r="I1939" s="246"/>
      <c r="J1939" s="246"/>
      <c r="K1939" s="246"/>
      <c r="L1939" s="246"/>
      <c r="M1939" s="246"/>
      <c r="N1939" s="246"/>
      <c r="O1939" s="246"/>
    </row>
    <row r="1940" spans="1:15" s="17" customFormat="1">
      <c r="A1940" s="160"/>
      <c r="B1940" s="160"/>
      <c r="D1940" s="141"/>
      <c r="E1940" s="141"/>
      <c r="I1940" s="246"/>
      <c r="J1940" s="246"/>
      <c r="K1940" s="246"/>
      <c r="L1940" s="246"/>
      <c r="M1940" s="246"/>
      <c r="N1940" s="246"/>
      <c r="O1940" s="246"/>
    </row>
    <row r="1941" spans="1:15" s="17" customFormat="1">
      <c r="A1941" s="160"/>
      <c r="B1941" s="160"/>
      <c r="D1941" s="141"/>
      <c r="E1941" s="141"/>
      <c r="I1941" s="246"/>
      <c r="J1941" s="246"/>
      <c r="K1941" s="246"/>
      <c r="L1941" s="246"/>
      <c r="M1941" s="246"/>
      <c r="N1941" s="246"/>
      <c r="O1941" s="246"/>
    </row>
    <row r="1942" spans="1:15" s="17" customFormat="1">
      <c r="A1942" s="160"/>
      <c r="B1942" s="160"/>
      <c r="D1942" s="141"/>
      <c r="E1942" s="141"/>
      <c r="I1942" s="246"/>
      <c r="J1942" s="246"/>
      <c r="K1942" s="246"/>
      <c r="L1942" s="246"/>
      <c r="M1942" s="246"/>
      <c r="N1942" s="246"/>
      <c r="O1942" s="246"/>
    </row>
    <row r="1943" spans="1:15" s="17" customFormat="1">
      <c r="A1943" s="160"/>
      <c r="B1943" s="160"/>
      <c r="D1943" s="141"/>
      <c r="E1943" s="141"/>
      <c r="I1943" s="246"/>
      <c r="J1943" s="246"/>
      <c r="K1943" s="246"/>
      <c r="L1943" s="246"/>
      <c r="M1943" s="246"/>
      <c r="N1943" s="246"/>
      <c r="O1943" s="246"/>
    </row>
    <row r="1944" spans="1:15" s="17" customFormat="1">
      <c r="A1944" s="160"/>
      <c r="B1944" s="160"/>
      <c r="D1944" s="141"/>
      <c r="E1944" s="141"/>
      <c r="I1944" s="246"/>
      <c r="J1944" s="246"/>
      <c r="K1944" s="246"/>
      <c r="L1944" s="246"/>
      <c r="M1944" s="246"/>
      <c r="N1944" s="246"/>
      <c r="O1944" s="246"/>
    </row>
    <row r="1945" spans="1:15" s="17" customFormat="1">
      <c r="A1945" s="160"/>
      <c r="B1945" s="160"/>
      <c r="D1945" s="141"/>
      <c r="E1945" s="141"/>
      <c r="I1945" s="246"/>
      <c r="J1945" s="246"/>
      <c r="K1945" s="246"/>
      <c r="L1945" s="246"/>
      <c r="M1945" s="246"/>
      <c r="N1945" s="246"/>
      <c r="O1945" s="246"/>
    </row>
    <row r="1946" spans="1:15" s="17" customFormat="1">
      <c r="A1946" s="160"/>
      <c r="B1946" s="160"/>
      <c r="D1946" s="141"/>
      <c r="E1946" s="141"/>
      <c r="I1946" s="246"/>
      <c r="J1946" s="246"/>
      <c r="K1946" s="246"/>
      <c r="L1946" s="246"/>
      <c r="M1946" s="246"/>
      <c r="N1946" s="246"/>
      <c r="O1946" s="246"/>
    </row>
    <row r="1947" spans="1:15" s="17" customFormat="1">
      <c r="A1947" s="160"/>
      <c r="B1947" s="160"/>
      <c r="D1947" s="141"/>
      <c r="E1947" s="141"/>
      <c r="I1947" s="246"/>
      <c r="J1947" s="246"/>
      <c r="K1947" s="246"/>
      <c r="L1947" s="246"/>
      <c r="M1947" s="246"/>
      <c r="N1947" s="246"/>
      <c r="O1947" s="246"/>
    </row>
    <row r="1948" spans="1:15" s="17" customFormat="1">
      <c r="A1948" s="160"/>
      <c r="B1948" s="160"/>
      <c r="D1948" s="141"/>
      <c r="E1948" s="141"/>
      <c r="I1948" s="246"/>
      <c r="J1948" s="246"/>
      <c r="K1948" s="246"/>
      <c r="L1948" s="246"/>
      <c r="M1948" s="246"/>
      <c r="N1948" s="246"/>
      <c r="O1948" s="246"/>
    </row>
    <row r="1949" spans="1:15" s="17" customFormat="1">
      <c r="A1949" s="160"/>
      <c r="B1949" s="160"/>
      <c r="D1949" s="141"/>
      <c r="E1949" s="141"/>
      <c r="I1949" s="246"/>
      <c r="J1949" s="246"/>
      <c r="K1949" s="246"/>
      <c r="L1949" s="246"/>
      <c r="M1949" s="246"/>
      <c r="N1949" s="246"/>
      <c r="O1949" s="246"/>
    </row>
    <row r="1950" spans="1:15" s="17" customFormat="1">
      <c r="A1950" s="160"/>
      <c r="B1950" s="160"/>
      <c r="D1950" s="141"/>
      <c r="E1950" s="141"/>
      <c r="I1950" s="246"/>
      <c r="J1950" s="246"/>
      <c r="K1950" s="246"/>
      <c r="L1950" s="246"/>
      <c r="M1950" s="246"/>
      <c r="N1950" s="246"/>
      <c r="O1950" s="246"/>
    </row>
    <row r="1951" spans="1:15" s="17" customFormat="1">
      <c r="A1951" s="160"/>
      <c r="B1951" s="160"/>
      <c r="D1951" s="141"/>
      <c r="E1951" s="141"/>
      <c r="I1951" s="246"/>
      <c r="J1951" s="246"/>
      <c r="K1951" s="246"/>
      <c r="L1951" s="246"/>
      <c r="M1951" s="246"/>
      <c r="N1951" s="246"/>
      <c r="O1951" s="246"/>
    </row>
    <row r="1952" spans="1:15" s="17" customFormat="1">
      <c r="A1952" s="160"/>
      <c r="B1952" s="160"/>
      <c r="D1952" s="141"/>
      <c r="E1952" s="141"/>
      <c r="I1952" s="246"/>
      <c r="J1952" s="246"/>
      <c r="K1952" s="246"/>
      <c r="L1952" s="246"/>
      <c r="M1952" s="246"/>
      <c r="N1952" s="246"/>
      <c r="O1952" s="246"/>
    </row>
    <row r="1953" spans="1:15" s="17" customFormat="1">
      <c r="A1953" s="160"/>
      <c r="B1953" s="160"/>
      <c r="D1953" s="141"/>
      <c r="E1953" s="141"/>
      <c r="I1953" s="246"/>
      <c r="J1953" s="246"/>
      <c r="K1953" s="246"/>
      <c r="L1953" s="246"/>
      <c r="M1953" s="246"/>
      <c r="N1953" s="246"/>
      <c r="O1953" s="246"/>
    </row>
    <row r="1954" spans="1:15" s="17" customFormat="1">
      <c r="A1954" s="160"/>
      <c r="B1954" s="160"/>
      <c r="D1954" s="141"/>
      <c r="E1954" s="141"/>
      <c r="I1954" s="246"/>
      <c r="J1954" s="246"/>
      <c r="K1954" s="246"/>
      <c r="L1954" s="246"/>
      <c r="M1954" s="246"/>
      <c r="N1954" s="246"/>
      <c r="O1954" s="246"/>
    </row>
    <row r="1955" spans="1:15" s="17" customFormat="1">
      <c r="A1955" s="160"/>
      <c r="B1955" s="160"/>
      <c r="D1955" s="141"/>
      <c r="E1955" s="141"/>
      <c r="I1955" s="246"/>
      <c r="J1955" s="246"/>
      <c r="K1955" s="246"/>
      <c r="L1955" s="246"/>
      <c r="M1955" s="246"/>
      <c r="N1955" s="246"/>
      <c r="O1955" s="246"/>
    </row>
    <row r="1956" spans="1:15" s="17" customFormat="1">
      <c r="A1956" s="160"/>
      <c r="B1956" s="160"/>
      <c r="D1956" s="141"/>
      <c r="E1956" s="141"/>
      <c r="I1956" s="246"/>
      <c r="J1956" s="246"/>
      <c r="K1956" s="246"/>
      <c r="L1956" s="246"/>
      <c r="M1956" s="246"/>
      <c r="N1956" s="246"/>
      <c r="O1956" s="246"/>
    </row>
    <row r="1957" spans="1:15" s="17" customFormat="1">
      <c r="A1957" s="160"/>
      <c r="B1957" s="160"/>
      <c r="D1957" s="141"/>
      <c r="E1957" s="141"/>
      <c r="I1957" s="246"/>
      <c r="J1957" s="246"/>
      <c r="K1957" s="246"/>
      <c r="L1957" s="246"/>
      <c r="M1957" s="246"/>
      <c r="N1957" s="246"/>
      <c r="O1957" s="246"/>
    </row>
    <row r="1958" spans="1:15" s="17" customFormat="1">
      <c r="A1958" s="160"/>
      <c r="B1958" s="160"/>
      <c r="D1958" s="141"/>
      <c r="E1958" s="141"/>
      <c r="I1958" s="246"/>
      <c r="J1958" s="246"/>
      <c r="K1958" s="246"/>
      <c r="L1958" s="246"/>
      <c r="M1958" s="246"/>
      <c r="N1958" s="246"/>
      <c r="O1958" s="246"/>
    </row>
    <row r="1959" spans="1:15" s="17" customFormat="1">
      <c r="A1959" s="160"/>
      <c r="B1959" s="160"/>
      <c r="D1959" s="141"/>
      <c r="E1959" s="141"/>
      <c r="I1959" s="246"/>
      <c r="J1959" s="246"/>
      <c r="K1959" s="246"/>
      <c r="L1959" s="246"/>
      <c r="M1959" s="246"/>
      <c r="N1959" s="246"/>
      <c r="O1959" s="246"/>
    </row>
    <row r="1960" spans="1:15" s="17" customFormat="1">
      <c r="A1960" s="160"/>
      <c r="B1960" s="160"/>
      <c r="D1960" s="141"/>
      <c r="E1960" s="141"/>
      <c r="I1960" s="246"/>
      <c r="J1960" s="246"/>
      <c r="K1960" s="246"/>
      <c r="L1960" s="246"/>
      <c r="M1960" s="246"/>
      <c r="N1960" s="246"/>
      <c r="O1960" s="246"/>
    </row>
    <row r="1961" spans="1:15" s="17" customFormat="1">
      <c r="A1961" s="160"/>
      <c r="B1961" s="160"/>
      <c r="D1961" s="141"/>
      <c r="E1961" s="141"/>
      <c r="I1961" s="246"/>
      <c r="J1961" s="246"/>
      <c r="K1961" s="246"/>
      <c r="L1961" s="246"/>
      <c r="M1961" s="246"/>
      <c r="N1961" s="246"/>
      <c r="O1961" s="246"/>
    </row>
    <row r="1962" spans="1:15" s="17" customFormat="1">
      <c r="A1962" s="160"/>
      <c r="B1962" s="160"/>
      <c r="D1962" s="141"/>
      <c r="E1962" s="141"/>
      <c r="I1962" s="246"/>
      <c r="J1962" s="246"/>
      <c r="K1962" s="246"/>
      <c r="L1962" s="246"/>
      <c r="M1962" s="246"/>
      <c r="N1962" s="246"/>
      <c r="O1962" s="246"/>
    </row>
    <row r="1963" spans="1:15" s="17" customFormat="1">
      <c r="A1963" s="160"/>
      <c r="B1963" s="160"/>
      <c r="D1963" s="141"/>
      <c r="E1963" s="141"/>
      <c r="I1963" s="246"/>
      <c r="J1963" s="246"/>
      <c r="K1963" s="246"/>
      <c r="L1963" s="246"/>
      <c r="M1963" s="246"/>
      <c r="N1963" s="246"/>
      <c r="O1963" s="246"/>
    </row>
    <row r="1964" spans="1:15" s="17" customFormat="1">
      <c r="A1964" s="160"/>
      <c r="B1964" s="160"/>
      <c r="D1964" s="141"/>
      <c r="E1964" s="141"/>
      <c r="I1964" s="246"/>
      <c r="J1964" s="246"/>
      <c r="K1964" s="246"/>
      <c r="L1964" s="246"/>
      <c r="M1964" s="246"/>
      <c r="N1964" s="246"/>
      <c r="O1964" s="246"/>
    </row>
    <row r="1965" spans="1:15" s="17" customFormat="1">
      <c r="A1965" s="160"/>
      <c r="B1965" s="160"/>
      <c r="D1965" s="141"/>
      <c r="E1965" s="141"/>
      <c r="I1965" s="246"/>
      <c r="J1965" s="246"/>
      <c r="K1965" s="246"/>
      <c r="L1965" s="246"/>
      <c r="M1965" s="246"/>
      <c r="N1965" s="246"/>
      <c r="O1965" s="246"/>
    </row>
    <row r="1966" spans="1:15" s="17" customFormat="1">
      <c r="A1966" s="160"/>
      <c r="B1966" s="160"/>
      <c r="D1966" s="141"/>
      <c r="E1966" s="141"/>
      <c r="I1966" s="246"/>
      <c r="J1966" s="246"/>
      <c r="K1966" s="246"/>
      <c r="L1966" s="246"/>
      <c r="M1966" s="246"/>
      <c r="N1966" s="246"/>
      <c r="O1966" s="246"/>
    </row>
    <row r="1967" spans="1:15" s="17" customFormat="1">
      <c r="A1967" s="160"/>
      <c r="B1967" s="160"/>
      <c r="D1967" s="141"/>
      <c r="E1967" s="141"/>
      <c r="I1967" s="246"/>
      <c r="J1967" s="246"/>
      <c r="K1967" s="246"/>
      <c r="L1967" s="246"/>
      <c r="M1967" s="246"/>
      <c r="N1967" s="246"/>
      <c r="O1967" s="246"/>
    </row>
    <row r="1968" spans="1:15" s="17" customFormat="1">
      <c r="A1968" s="160"/>
      <c r="B1968" s="160"/>
      <c r="D1968" s="141"/>
      <c r="E1968" s="141"/>
      <c r="I1968" s="246"/>
      <c r="J1968" s="246"/>
      <c r="K1968" s="246"/>
      <c r="L1968" s="246"/>
      <c r="M1968" s="246"/>
      <c r="N1968" s="246"/>
      <c r="O1968" s="246"/>
    </row>
    <row r="1969" spans="1:15" s="17" customFormat="1">
      <c r="A1969" s="160"/>
      <c r="B1969" s="160"/>
      <c r="D1969" s="141"/>
      <c r="E1969" s="141"/>
      <c r="I1969" s="246"/>
      <c r="J1969" s="246"/>
      <c r="K1969" s="246"/>
      <c r="L1969" s="246"/>
      <c r="M1969" s="246"/>
      <c r="N1969" s="246"/>
      <c r="O1969" s="246"/>
    </row>
    <row r="1970" spans="1:15" s="17" customFormat="1">
      <c r="A1970" s="160"/>
      <c r="B1970" s="160"/>
      <c r="D1970" s="141"/>
      <c r="E1970" s="141"/>
      <c r="I1970" s="246"/>
      <c r="J1970" s="246"/>
      <c r="K1970" s="246"/>
      <c r="L1970" s="246"/>
      <c r="M1970" s="246"/>
      <c r="N1970" s="246"/>
      <c r="O1970" s="246"/>
    </row>
    <row r="1971" spans="1:15" s="17" customFormat="1">
      <c r="A1971" s="160"/>
      <c r="B1971" s="160"/>
      <c r="D1971" s="141"/>
      <c r="E1971" s="141"/>
      <c r="I1971" s="246"/>
      <c r="J1971" s="246"/>
      <c r="K1971" s="246"/>
      <c r="L1971" s="246"/>
      <c r="M1971" s="246"/>
      <c r="N1971" s="246"/>
      <c r="O1971" s="246"/>
    </row>
    <row r="1972" spans="1:15" s="17" customFormat="1">
      <c r="A1972" s="160"/>
      <c r="B1972" s="160"/>
      <c r="D1972" s="141"/>
      <c r="E1972" s="141"/>
      <c r="I1972" s="246"/>
      <c r="J1972" s="246"/>
      <c r="K1972" s="246"/>
      <c r="L1972" s="246"/>
      <c r="M1972" s="246"/>
      <c r="N1972" s="246"/>
      <c r="O1972" s="246"/>
    </row>
    <row r="1973" spans="1:15" s="17" customFormat="1">
      <c r="A1973" s="160"/>
      <c r="B1973" s="160"/>
      <c r="D1973" s="141"/>
      <c r="E1973" s="141"/>
      <c r="I1973" s="246"/>
      <c r="J1973" s="246"/>
      <c r="K1973" s="246"/>
      <c r="L1973" s="246"/>
      <c r="M1973" s="246"/>
      <c r="N1973" s="246"/>
      <c r="O1973" s="246"/>
    </row>
    <row r="1974" spans="1:15" s="17" customFormat="1">
      <c r="A1974" s="160"/>
      <c r="B1974" s="160"/>
      <c r="D1974" s="141"/>
      <c r="E1974" s="141"/>
      <c r="I1974" s="246"/>
      <c r="J1974" s="246"/>
      <c r="K1974" s="246"/>
      <c r="L1974" s="246"/>
      <c r="M1974" s="246"/>
      <c r="N1974" s="246"/>
      <c r="O1974" s="246"/>
    </row>
    <row r="1975" spans="1:15" s="17" customFormat="1">
      <c r="A1975" s="160"/>
      <c r="B1975" s="160"/>
      <c r="D1975" s="141"/>
      <c r="E1975" s="141"/>
      <c r="I1975" s="246"/>
      <c r="J1975" s="246"/>
      <c r="K1975" s="246"/>
      <c r="L1975" s="246"/>
      <c r="M1975" s="246"/>
      <c r="N1975" s="246"/>
      <c r="O1975" s="246"/>
    </row>
    <row r="1976" spans="1:15" s="17" customFormat="1">
      <c r="A1976" s="160"/>
      <c r="B1976" s="160"/>
      <c r="D1976" s="141"/>
      <c r="E1976" s="141"/>
      <c r="I1976" s="246"/>
      <c r="J1976" s="246"/>
      <c r="K1976" s="246"/>
      <c r="L1976" s="246"/>
      <c r="M1976" s="246"/>
      <c r="N1976" s="246"/>
      <c r="O1976" s="246"/>
    </row>
    <row r="1977" spans="1:15" s="17" customFormat="1">
      <c r="A1977" s="160"/>
      <c r="B1977" s="160"/>
      <c r="D1977" s="141"/>
      <c r="E1977" s="141"/>
      <c r="I1977" s="246"/>
      <c r="J1977" s="246"/>
      <c r="K1977" s="246"/>
      <c r="L1977" s="246"/>
      <c r="M1977" s="246"/>
      <c r="N1977" s="246"/>
      <c r="O1977" s="246"/>
    </row>
    <row r="1978" spans="1:15" s="17" customFormat="1">
      <c r="A1978" s="160"/>
      <c r="B1978" s="160"/>
      <c r="D1978" s="141"/>
      <c r="E1978" s="141"/>
      <c r="I1978" s="246"/>
      <c r="J1978" s="246"/>
      <c r="K1978" s="246"/>
      <c r="L1978" s="246"/>
      <c r="M1978" s="246"/>
      <c r="N1978" s="246"/>
      <c r="O1978" s="246"/>
    </row>
    <row r="1979" spans="1:15" s="17" customFormat="1">
      <c r="A1979" s="160"/>
      <c r="B1979" s="160"/>
      <c r="D1979" s="141"/>
      <c r="E1979" s="141"/>
      <c r="I1979" s="246"/>
      <c r="J1979" s="246"/>
      <c r="K1979" s="246"/>
      <c r="L1979" s="246"/>
      <c r="M1979" s="246"/>
      <c r="N1979" s="246"/>
      <c r="O1979" s="246"/>
    </row>
    <row r="1980" spans="1:15" s="17" customFormat="1">
      <c r="A1980" s="160"/>
      <c r="B1980" s="160"/>
      <c r="D1980" s="141"/>
      <c r="E1980" s="141"/>
      <c r="I1980" s="246"/>
      <c r="J1980" s="246"/>
      <c r="K1980" s="246"/>
      <c r="L1980" s="246"/>
      <c r="M1980" s="246"/>
      <c r="N1980" s="246"/>
      <c r="O1980" s="246"/>
    </row>
    <row r="1981" spans="1:15" s="17" customFormat="1">
      <c r="A1981" s="160"/>
      <c r="B1981" s="160"/>
      <c r="D1981" s="141"/>
      <c r="E1981" s="141"/>
      <c r="I1981" s="246"/>
      <c r="J1981" s="246"/>
      <c r="K1981" s="246"/>
      <c r="L1981" s="246"/>
      <c r="M1981" s="246"/>
      <c r="N1981" s="246"/>
      <c r="O1981" s="246"/>
    </row>
    <row r="1982" spans="1:15" s="17" customFormat="1">
      <c r="A1982" s="160"/>
      <c r="B1982" s="160"/>
      <c r="D1982" s="141"/>
      <c r="E1982" s="141"/>
      <c r="I1982" s="246"/>
      <c r="J1982" s="246"/>
      <c r="K1982" s="246"/>
      <c r="L1982" s="246"/>
      <c r="M1982" s="246"/>
      <c r="N1982" s="246"/>
      <c r="O1982" s="246"/>
    </row>
    <row r="1983" spans="1:15" s="17" customFormat="1">
      <c r="A1983" s="160"/>
      <c r="B1983" s="160"/>
      <c r="D1983" s="141"/>
      <c r="E1983" s="141"/>
      <c r="I1983" s="246"/>
      <c r="J1983" s="246"/>
      <c r="K1983" s="246"/>
      <c r="L1983" s="246"/>
      <c r="M1983" s="246"/>
      <c r="N1983" s="246"/>
      <c r="O1983" s="246"/>
    </row>
    <row r="1984" spans="1:15" s="17" customFormat="1">
      <c r="A1984" s="160"/>
      <c r="B1984" s="160"/>
      <c r="D1984" s="141"/>
      <c r="E1984" s="141"/>
      <c r="I1984" s="246"/>
      <c r="J1984" s="246"/>
      <c r="K1984" s="246"/>
      <c r="L1984" s="246"/>
      <c r="M1984" s="246"/>
      <c r="N1984" s="246"/>
      <c r="O1984" s="246"/>
    </row>
    <row r="1985" spans="1:15" s="17" customFormat="1">
      <c r="A1985" s="160"/>
      <c r="B1985" s="160"/>
      <c r="D1985" s="141"/>
      <c r="E1985" s="141"/>
      <c r="I1985" s="246"/>
      <c r="J1985" s="246"/>
      <c r="K1985" s="246"/>
      <c r="L1985" s="246"/>
      <c r="M1985" s="246"/>
      <c r="N1985" s="246"/>
      <c r="O1985" s="246"/>
    </row>
    <row r="1986" spans="1:15" s="17" customFormat="1">
      <c r="A1986" s="160"/>
      <c r="B1986" s="160"/>
      <c r="D1986" s="141"/>
      <c r="E1986" s="141"/>
      <c r="I1986" s="246"/>
      <c r="J1986" s="246"/>
      <c r="K1986" s="246"/>
      <c r="L1986" s="246"/>
      <c r="M1986" s="246"/>
      <c r="N1986" s="246"/>
      <c r="O1986" s="246"/>
    </row>
    <row r="1987" spans="1:15" s="17" customFormat="1">
      <c r="A1987" s="160"/>
      <c r="B1987" s="160"/>
      <c r="D1987" s="141"/>
      <c r="E1987" s="141"/>
      <c r="I1987" s="246"/>
      <c r="J1987" s="246"/>
      <c r="K1987" s="246"/>
      <c r="L1987" s="246"/>
      <c r="M1987" s="246"/>
      <c r="N1987" s="246"/>
      <c r="O1987" s="246"/>
    </row>
    <row r="1988" spans="1:15" s="17" customFormat="1">
      <c r="A1988" s="160"/>
      <c r="B1988" s="160"/>
      <c r="D1988" s="141"/>
      <c r="E1988" s="141"/>
      <c r="I1988" s="246"/>
      <c r="J1988" s="246"/>
      <c r="K1988" s="246"/>
      <c r="L1988" s="246"/>
      <c r="M1988" s="246"/>
      <c r="N1988" s="246"/>
      <c r="O1988" s="246"/>
    </row>
    <row r="1989" spans="1:15" s="17" customFormat="1">
      <c r="A1989" s="160"/>
      <c r="B1989" s="160"/>
      <c r="D1989" s="141"/>
      <c r="E1989" s="141"/>
      <c r="I1989" s="246"/>
      <c r="J1989" s="246"/>
      <c r="K1989" s="246"/>
      <c r="L1989" s="246"/>
      <c r="M1989" s="246"/>
      <c r="N1989" s="246"/>
      <c r="O1989" s="246"/>
    </row>
    <row r="1990" spans="1:15" s="17" customFormat="1">
      <c r="A1990" s="160"/>
      <c r="B1990" s="160"/>
      <c r="D1990" s="141"/>
      <c r="E1990" s="141"/>
      <c r="I1990" s="246"/>
      <c r="J1990" s="246"/>
      <c r="K1990" s="246"/>
      <c r="L1990" s="246"/>
      <c r="M1990" s="246"/>
      <c r="N1990" s="246"/>
      <c r="O1990" s="246"/>
    </row>
    <row r="1991" spans="1:15" s="17" customFormat="1">
      <c r="A1991" s="160"/>
      <c r="B1991" s="160"/>
      <c r="D1991" s="141"/>
      <c r="E1991" s="141"/>
      <c r="I1991" s="246"/>
      <c r="J1991" s="246"/>
      <c r="K1991" s="246"/>
      <c r="L1991" s="246"/>
      <c r="M1991" s="246"/>
      <c r="N1991" s="246"/>
      <c r="O1991" s="246"/>
    </row>
    <row r="1992" spans="1:15" s="17" customFormat="1">
      <c r="A1992" s="160"/>
      <c r="B1992" s="160"/>
      <c r="D1992" s="141"/>
      <c r="E1992" s="141"/>
      <c r="I1992" s="246"/>
      <c r="J1992" s="246"/>
      <c r="K1992" s="246"/>
      <c r="L1992" s="246"/>
      <c r="M1992" s="246"/>
      <c r="N1992" s="246"/>
      <c r="O1992" s="246"/>
    </row>
    <row r="1993" spans="1:15" s="17" customFormat="1">
      <c r="A1993" s="160"/>
      <c r="B1993" s="160"/>
      <c r="D1993" s="141"/>
      <c r="E1993" s="141"/>
      <c r="I1993" s="246"/>
      <c r="J1993" s="246"/>
      <c r="K1993" s="246"/>
      <c r="L1993" s="246"/>
      <c r="M1993" s="246"/>
      <c r="N1993" s="246"/>
      <c r="O1993" s="246"/>
    </row>
    <row r="1994" spans="1:15" s="17" customFormat="1">
      <c r="A1994" s="160"/>
      <c r="B1994" s="160"/>
      <c r="D1994" s="141"/>
      <c r="E1994" s="141"/>
      <c r="I1994" s="246"/>
      <c r="J1994" s="246"/>
      <c r="K1994" s="246"/>
      <c r="L1994" s="246"/>
      <c r="M1994" s="246"/>
      <c r="N1994" s="246"/>
      <c r="O1994" s="246"/>
    </row>
    <row r="1995" spans="1:15" s="17" customFormat="1">
      <c r="A1995" s="160"/>
      <c r="B1995" s="160"/>
      <c r="D1995" s="141"/>
      <c r="E1995" s="141"/>
      <c r="I1995" s="246"/>
      <c r="J1995" s="246"/>
      <c r="K1995" s="246"/>
      <c r="L1995" s="246"/>
      <c r="M1995" s="246"/>
      <c r="N1995" s="246"/>
      <c r="O1995" s="246"/>
    </row>
    <row r="1996" spans="1:15" s="17" customFormat="1">
      <c r="A1996" s="160"/>
      <c r="B1996" s="160"/>
      <c r="D1996" s="141"/>
      <c r="E1996" s="141"/>
      <c r="I1996" s="246"/>
      <c r="J1996" s="246"/>
      <c r="K1996" s="246"/>
      <c r="L1996" s="246"/>
      <c r="M1996" s="246"/>
      <c r="N1996" s="246"/>
      <c r="O1996" s="246"/>
    </row>
    <row r="1997" spans="1:15" s="17" customFormat="1">
      <c r="A1997" s="160"/>
      <c r="B1997" s="160"/>
      <c r="D1997" s="141"/>
      <c r="E1997" s="141"/>
      <c r="I1997" s="246"/>
      <c r="J1997" s="246"/>
      <c r="K1997" s="246"/>
      <c r="L1997" s="246"/>
      <c r="M1997" s="246"/>
      <c r="N1997" s="246"/>
      <c r="O1997" s="246"/>
    </row>
    <row r="1998" spans="1:15" s="17" customFormat="1">
      <c r="A1998" s="160"/>
      <c r="B1998" s="160"/>
      <c r="D1998" s="141"/>
      <c r="E1998" s="141"/>
      <c r="I1998" s="246"/>
      <c r="J1998" s="246"/>
      <c r="K1998" s="246"/>
      <c r="L1998" s="246"/>
      <c r="M1998" s="246"/>
      <c r="N1998" s="246"/>
      <c r="O1998" s="246"/>
    </row>
    <row r="1999" spans="1:15" s="17" customFormat="1">
      <c r="A1999" s="160"/>
      <c r="B1999" s="160"/>
      <c r="D1999" s="141"/>
      <c r="E1999" s="141"/>
      <c r="I1999" s="246"/>
      <c r="J1999" s="246"/>
      <c r="K1999" s="246"/>
      <c r="L1999" s="246"/>
      <c r="M1999" s="246"/>
      <c r="N1999" s="246"/>
      <c r="O1999" s="246"/>
    </row>
    <row r="2000" spans="1:15" s="17" customFormat="1">
      <c r="A2000" s="160"/>
      <c r="B2000" s="160"/>
      <c r="D2000" s="141"/>
      <c r="E2000" s="141"/>
      <c r="I2000" s="246"/>
      <c r="J2000" s="246"/>
      <c r="K2000" s="246"/>
      <c r="L2000" s="246"/>
      <c r="M2000" s="246"/>
      <c r="N2000" s="246"/>
      <c r="O2000" s="246"/>
    </row>
    <row r="2001" spans="1:15" s="17" customFormat="1">
      <c r="A2001" s="160"/>
      <c r="B2001" s="160"/>
      <c r="D2001" s="141"/>
      <c r="E2001" s="141"/>
      <c r="I2001" s="246"/>
      <c r="J2001" s="246"/>
      <c r="K2001" s="246"/>
      <c r="L2001" s="246"/>
      <c r="M2001" s="246"/>
      <c r="N2001" s="246"/>
      <c r="O2001" s="246"/>
    </row>
    <row r="2002" spans="1:15" s="17" customFormat="1">
      <c r="A2002" s="160"/>
      <c r="B2002" s="160"/>
      <c r="D2002" s="141"/>
      <c r="E2002" s="141"/>
      <c r="I2002" s="246"/>
      <c r="J2002" s="246"/>
      <c r="K2002" s="246"/>
      <c r="L2002" s="246"/>
      <c r="M2002" s="246"/>
      <c r="N2002" s="246"/>
      <c r="O2002" s="246"/>
    </row>
    <row r="2003" spans="1:15" s="17" customFormat="1">
      <c r="A2003" s="160"/>
      <c r="B2003" s="160"/>
      <c r="D2003" s="141"/>
      <c r="E2003" s="141"/>
      <c r="I2003" s="246"/>
      <c r="J2003" s="246"/>
      <c r="K2003" s="246"/>
      <c r="L2003" s="246"/>
      <c r="M2003" s="246"/>
      <c r="N2003" s="246"/>
      <c r="O2003" s="246"/>
    </row>
    <row r="2004" spans="1:15" s="17" customFormat="1">
      <c r="A2004" s="160"/>
      <c r="B2004" s="160"/>
      <c r="D2004" s="141"/>
      <c r="E2004" s="141"/>
      <c r="I2004" s="246"/>
      <c r="J2004" s="246"/>
      <c r="K2004" s="246"/>
      <c r="L2004" s="246"/>
      <c r="M2004" s="246"/>
      <c r="N2004" s="246"/>
      <c r="O2004" s="246"/>
    </row>
    <row r="2005" spans="1:15" s="17" customFormat="1">
      <c r="A2005" s="160"/>
      <c r="B2005" s="160"/>
      <c r="D2005" s="141"/>
      <c r="E2005" s="141"/>
      <c r="I2005" s="246"/>
      <c r="J2005" s="246"/>
      <c r="K2005" s="246"/>
      <c r="L2005" s="246"/>
      <c r="M2005" s="246"/>
      <c r="N2005" s="246"/>
      <c r="O2005" s="246"/>
    </row>
    <row r="2006" spans="1:15" s="17" customFormat="1">
      <c r="A2006" s="160"/>
      <c r="B2006" s="160"/>
      <c r="D2006" s="141"/>
      <c r="E2006" s="141"/>
      <c r="I2006" s="246"/>
      <c r="J2006" s="246"/>
      <c r="K2006" s="246"/>
      <c r="L2006" s="246"/>
      <c r="M2006" s="246"/>
      <c r="N2006" s="246"/>
      <c r="O2006" s="246"/>
    </row>
    <row r="2007" spans="1:15" s="17" customFormat="1">
      <c r="A2007" s="160"/>
      <c r="B2007" s="160"/>
      <c r="D2007" s="141"/>
      <c r="E2007" s="141"/>
      <c r="I2007" s="246"/>
      <c r="J2007" s="246"/>
      <c r="K2007" s="246"/>
      <c r="L2007" s="246"/>
      <c r="M2007" s="246"/>
      <c r="N2007" s="246"/>
      <c r="O2007" s="246"/>
    </row>
    <row r="2008" spans="1:15" s="17" customFormat="1">
      <c r="A2008" s="160"/>
      <c r="B2008" s="160"/>
      <c r="D2008" s="141"/>
      <c r="E2008" s="141"/>
      <c r="I2008" s="246"/>
      <c r="J2008" s="246"/>
      <c r="K2008" s="246"/>
      <c r="L2008" s="246"/>
      <c r="M2008" s="246"/>
      <c r="N2008" s="246"/>
      <c r="O2008" s="246"/>
    </row>
    <row r="2009" spans="1:15" s="17" customFormat="1">
      <c r="A2009" s="160"/>
      <c r="B2009" s="160"/>
      <c r="D2009" s="141"/>
      <c r="E2009" s="141"/>
      <c r="I2009" s="246"/>
      <c r="J2009" s="246"/>
      <c r="K2009" s="246"/>
      <c r="L2009" s="246"/>
      <c r="M2009" s="246"/>
      <c r="N2009" s="246"/>
      <c r="O2009" s="246"/>
    </row>
    <row r="2010" spans="1:15" s="17" customFormat="1">
      <c r="A2010" s="160"/>
      <c r="B2010" s="160"/>
      <c r="D2010" s="141"/>
      <c r="E2010" s="141"/>
      <c r="I2010" s="246"/>
      <c r="J2010" s="246"/>
      <c r="K2010" s="246"/>
      <c r="L2010" s="246"/>
      <c r="M2010" s="246"/>
      <c r="N2010" s="246"/>
      <c r="O2010" s="246"/>
    </row>
    <row r="2011" spans="1:15" s="17" customFormat="1">
      <c r="A2011" s="160"/>
      <c r="B2011" s="160"/>
      <c r="D2011" s="141"/>
      <c r="E2011" s="141"/>
      <c r="I2011" s="246"/>
      <c r="J2011" s="246"/>
      <c r="K2011" s="246"/>
      <c r="L2011" s="246"/>
      <c r="M2011" s="246"/>
      <c r="N2011" s="246"/>
      <c r="O2011" s="246"/>
    </row>
    <row r="2012" spans="1:15" s="17" customFormat="1">
      <c r="A2012" s="160"/>
      <c r="B2012" s="160"/>
      <c r="D2012" s="141"/>
      <c r="E2012" s="141"/>
      <c r="I2012" s="246"/>
      <c r="J2012" s="246"/>
      <c r="K2012" s="246"/>
      <c r="L2012" s="246"/>
      <c r="M2012" s="246"/>
      <c r="N2012" s="246"/>
      <c r="O2012" s="246"/>
    </row>
    <row r="2013" spans="1:15" s="17" customFormat="1">
      <c r="A2013" s="160"/>
      <c r="B2013" s="160"/>
      <c r="D2013" s="141"/>
      <c r="E2013" s="141"/>
      <c r="I2013" s="246"/>
      <c r="J2013" s="246"/>
      <c r="K2013" s="246"/>
      <c r="L2013" s="246"/>
      <c r="M2013" s="246"/>
      <c r="N2013" s="246"/>
      <c r="O2013" s="246"/>
    </row>
    <row r="2014" spans="1:15" s="17" customFormat="1">
      <c r="A2014" s="160"/>
      <c r="B2014" s="160"/>
      <c r="D2014" s="141"/>
      <c r="E2014" s="141"/>
      <c r="I2014" s="246"/>
      <c r="J2014" s="246"/>
      <c r="K2014" s="246"/>
      <c r="L2014" s="246"/>
      <c r="M2014" s="246"/>
      <c r="N2014" s="246"/>
      <c r="O2014" s="246"/>
    </row>
    <row r="2015" spans="1:15" s="17" customFormat="1">
      <c r="A2015" s="160"/>
      <c r="B2015" s="160"/>
      <c r="D2015" s="141"/>
      <c r="E2015" s="141"/>
      <c r="I2015" s="246"/>
      <c r="J2015" s="246"/>
      <c r="K2015" s="246"/>
      <c r="L2015" s="246"/>
      <c r="M2015" s="246"/>
      <c r="N2015" s="246"/>
      <c r="O2015" s="246"/>
    </row>
    <row r="2016" spans="1:15" s="17" customFormat="1">
      <c r="A2016" s="160"/>
      <c r="B2016" s="160"/>
      <c r="D2016" s="141"/>
      <c r="E2016" s="141"/>
      <c r="I2016" s="246"/>
      <c r="J2016" s="246"/>
      <c r="K2016" s="246"/>
      <c r="L2016" s="246"/>
      <c r="M2016" s="246"/>
      <c r="N2016" s="246"/>
      <c r="O2016" s="246"/>
    </row>
    <row r="2017" spans="1:15" s="17" customFormat="1">
      <c r="A2017" s="160"/>
      <c r="B2017" s="160"/>
      <c r="D2017" s="141"/>
      <c r="E2017" s="141"/>
      <c r="I2017" s="246"/>
      <c r="J2017" s="246"/>
      <c r="K2017" s="246"/>
      <c r="L2017" s="246"/>
      <c r="M2017" s="246"/>
      <c r="N2017" s="246"/>
      <c r="O2017" s="246"/>
    </row>
    <row r="2018" spans="1:15" s="17" customFormat="1">
      <c r="A2018" s="160"/>
      <c r="B2018" s="160"/>
      <c r="D2018" s="141"/>
      <c r="E2018" s="141"/>
      <c r="I2018" s="246"/>
      <c r="J2018" s="246"/>
      <c r="K2018" s="246"/>
      <c r="L2018" s="246"/>
      <c r="M2018" s="246"/>
      <c r="N2018" s="246"/>
      <c r="O2018" s="246"/>
    </row>
    <row r="2019" spans="1:15" s="17" customFormat="1">
      <c r="A2019" s="160"/>
      <c r="B2019" s="160"/>
      <c r="D2019" s="141"/>
      <c r="E2019" s="141"/>
      <c r="I2019" s="246"/>
      <c r="J2019" s="246"/>
      <c r="K2019" s="246"/>
      <c r="L2019" s="246"/>
      <c r="M2019" s="246"/>
      <c r="N2019" s="246"/>
      <c r="O2019" s="246"/>
    </row>
    <row r="2020" spans="1:15" s="17" customFormat="1">
      <c r="A2020" s="160"/>
      <c r="B2020" s="160"/>
      <c r="D2020" s="141"/>
      <c r="E2020" s="141"/>
      <c r="I2020" s="246"/>
      <c r="J2020" s="246"/>
      <c r="K2020" s="246"/>
      <c r="L2020" s="246"/>
      <c r="M2020" s="246"/>
      <c r="N2020" s="246"/>
      <c r="O2020" s="246"/>
    </row>
    <row r="2021" spans="1:15" s="17" customFormat="1">
      <c r="A2021" s="160"/>
      <c r="B2021" s="160"/>
      <c r="D2021" s="141"/>
      <c r="E2021" s="141"/>
      <c r="I2021" s="246"/>
      <c r="J2021" s="246"/>
      <c r="K2021" s="246"/>
      <c r="L2021" s="246"/>
      <c r="M2021" s="246"/>
      <c r="N2021" s="246"/>
      <c r="O2021" s="246"/>
    </row>
    <row r="2022" spans="1:15" s="17" customFormat="1">
      <c r="A2022" s="160"/>
      <c r="B2022" s="160"/>
      <c r="D2022" s="141"/>
      <c r="E2022" s="141"/>
      <c r="I2022" s="246"/>
      <c r="J2022" s="246"/>
      <c r="K2022" s="246"/>
      <c r="L2022" s="246"/>
      <c r="M2022" s="246"/>
      <c r="N2022" s="246"/>
      <c r="O2022" s="246"/>
    </row>
    <row r="2023" spans="1:15" s="17" customFormat="1">
      <c r="A2023" s="160"/>
      <c r="B2023" s="160"/>
      <c r="D2023" s="141"/>
      <c r="E2023" s="141"/>
      <c r="I2023" s="246"/>
      <c r="J2023" s="246"/>
      <c r="K2023" s="246"/>
      <c r="L2023" s="246"/>
      <c r="M2023" s="246"/>
      <c r="N2023" s="246"/>
      <c r="O2023" s="246"/>
    </row>
    <row r="2024" spans="1:15" s="17" customFormat="1">
      <c r="A2024" s="160"/>
      <c r="B2024" s="160"/>
      <c r="D2024" s="141"/>
      <c r="E2024" s="141"/>
      <c r="I2024" s="246"/>
      <c r="J2024" s="246"/>
      <c r="K2024" s="246"/>
      <c r="L2024" s="246"/>
      <c r="M2024" s="246"/>
      <c r="N2024" s="246"/>
      <c r="O2024" s="246"/>
    </row>
    <row r="2025" spans="1:15" s="17" customFormat="1">
      <c r="A2025" s="160"/>
      <c r="B2025" s="160"/>
      <c r="D2025" s="141"/>
      <c r="E2025" s="141"/>
      <c r="I2025" s="246"/>
      <c r="J2025" s="246"/>
      <c r="K2025" s="246"/>
      <c r="L2025" s="246"/>
      <c r="M2025" s="246"/>
      <c r="N2025" s="246"/>
      <c r="O2025" s="246"/>
    </row>
    <row r="2026" spans="1:15" s="17" customFormat="1">
      <c r="A2026" s="160"/>
      <c r="B2026" s="160"/>
      <c r="D2026" s="141"/>
      <c r="E2026" s="141"/>
      <c r="I2026" s="246"/>
      <c r="J2026" s="246"/>
      <c r="K2026" s="246"/>
      <c r="L2026" s="246"/>
      <c r="M2026" s="246"/>
      <c r="N2026" s="246"/>
      <c r="O2026" s="246"/>
    </row>
    <row r="2027" spans="1:15" s="17" customFormat="1">
      <c r="A2027" s="160"/>
      <c r="B2027" s="160"/>
      <c r="D2027" s="141"/>
      <c r="E2027" s="141"/>
      <c r="I2027" s="246"/>
      <c r="J2027" s="246"/>
      <c r="K2027" s="246"/>
      <c r="L2027" s="246"/>
      <c r="M2027" s="246"/>
      <c r="N2027" s="246"/>
      <c r="O2027" s="246"/>
    </row>
    <row r="2028" spans="1:15" s="17" customFormat="1">
      <c r="A2028" s="160"/>
      <c r="B2028" s="160"/>
      <c r="D2028" s="141"/>
      <c r="E2028" s="141"/>
      <c r="I2028" s="246"/>
      <c r="J2028" s="246"/>
      <c r="K2028" s="246"/>
      <c r="L2028" s="246"/>
      <c r="M2028" s="246"/>
      <c r="N2028" s="246"/>
      <c r="O2028" s="246"/>
    </row>
    <row r="2029" spans="1:15" s="17" customFormat="1">
      <c r="A2029" s="160"/>
      <c r="B2029" s="160"/>
      <c r="D2029" s="141"/>
      <c r="E2029" s="141"/>
      <c r="I2029" s="246"/>
      <c r="J2029" s="246"/>
      <c r="K2029" s="246"/>
      <c r="L2029" s="246"/>
      <c r="M2029" s="246"/>
      <c r="N2029" s="246"/>
      <c r="O2029" s="246"/>
    </row>
    <row r="2030" spans="1:15" s="17" customFormat="1">
      <c r="A2030" s="160"/>
      <c r="B2030" s="160"/>
      <c r="D2030" s="141"/>
      <c r="E2030" s="141"/>
      <c r="I2030" s="246"/>
      <c r="J2030" s="246"/>
      <c r="K2030" s="246"/>
      <c r="L2030" s="246"/>
      <c r="M2030" s="246"/>
      <c r="N2030" s="246"/>
      <c r="O2030" s="246"/>
    </row>
    <row r="2031" spans="1:15" s="17" customFormat="1">
      <c r="A2031" s="160"/>
      <c r="B2031" s="160"/>
      <c r="D2031" s="141"/>
      <c r="E2031" s="141"/>
      <c r="I2031" s="246"/>
      <c r="J2031" s="246"/>
      <c r="K2031" s="246"/>
      <c r="L2031" s="246"/>
      <c r="M2031" s="246"/>
      <c r="N2031" s="246"/>
      <c r="O2031" s="246"/>
    </row>
    <row r="2032" spans="1:15" s="17" customFormat="1">
      <c r="A2032" s="160"/>
      <c r="B2032" s="160"/>
      <c r="D2032" s="141"/>
      <c r="E2032" s="141"/>
      <c r="I2032" s="246"/>
      <c r="J2032" s="246"/>
      <c r="K2032" s="246"/>
      <c r="L2032" s="246"/>
      <c r="M2032" s="246"/>
      <c r="N2032" s="246"/>
      <c r="O2032" s="246"/>
    </row>
    <row r="2033" spans="1:15" s="17" customFormat="1">
      <c r="A2033" s="160"/>
      <c r="B2033" s="160"/>
      <c r="D2033" s="141"/>
      <c r="E2033" s="141"/>
      <c r="I2033" s="246"/>
      <c r="J2033" s="246"/>
      <c r="K2033" s="246"/>
      <c r="L2033" s="246"/>
      <c r="M2033" s="246"/>
      <c r="N2033" s="246"/>
      <c r="O2033" s="246"/>
    </row>
    <row r="2034" spans="1:15" s="17" customFormat="1">
      <c r="A2034" s="160"/>
      <c r="B2034" s="160"/>
      <c r="D2034" s="141"/>
      <c r="E2034" s="141"/>
      <c r="I2034" s="246"/>
      <c r="J2034" s="246"/>
      <c r="K2034" s="246"/>
      <c r="L2034" s="246"/>
      <c r="M2034" s="246"/>
      <c r="N2034" s="246"/>
      <c r="O2034" s="246"/>
    </row>
    <row r="2035" spans="1:15" s="17" customFormat="1">
      <c r="A2035" s="160"/>
      <c r="B2035" s="160"/>
      <c r="D2035" s="141"/>
      <c r="E2035" s="141"/>
      <c r="I2035" s="246"/>
      <c r="J2035" s="246"/>
      <c r="K2035" s="246"/>
      <c r="L2035" s="246"/>
      <c r="M2035" s="246"/>
      <c r="N2035" s="246"/>
      <c r="O2035" s="246"/>
    </row>
    <row r="2036" spans="1:15" s="17" customFormat="1">
      <c r="A2036" s="160"/>
      <c r="B2036" s="160"/>
      <c r="D2036" s="141"/>
      <c r="E2036" s="141"/>
      <c r="I2036" s="246"/>
      <c r="J2036" s="246"/>
      <c r="K2036" s="246"/>
      <c r="L2036" s="246"/>
      <c r="M2036" s="246"/>
      <c r="N2036" s="246"/>
      <c r="O2036" s="246"/>
    </row>
    <row r="2037" spans="1:15" s="17" customFormat="1">
      <c r="A2037" s="160"/>
      <c r="B2037" s="160"/>
      <c r="D2037" s="141"/>
      <c r="E2037" s="141"/>
      <c r="I2037" s="246"/>
      <c r="J2037" s="246"/>
      <c r="K2037" s="246"/>
      <c r="L2037" s="246"/>
      <c r="M2037" s="246"/>
      <c r="N2037" s="246"/>
      <c r="O2037" s="246"/>
    </row>
    <row r="2038" spans="1:15" s="17" customFormat="1">
      <c r="A2038" s="160"/>
      <c r="B2038" s="160"/>
      <c r="D2038" s="141"/>
      <c r="E2038" s="141"/>
      <c r="I2038" s="246"/>
      <c r="J2038" s="246"/>
      <c r="K2038" s="246"/>
      <c r="L2038" s="246"/>
      <c r="M2038" s="246"/>
      <c r="N2038" s="246"/>
      <c r="O2038" s="246"/>
    </row>
    <row r="2039" spans="1:15" s="17" customFormat="1">
      <c r="A2039" s="160"/>
      <c r="B2039" s="160"/>
      <c r="D2039" s="141"/>
      <c r="E2039" s="141"/>
      <c r="I2039" s="246"/>
      <c r="J2039" s="246"/>
      <c r="K2039" s="246"/>
      <c r="L2039" s="246"/>
      <c r="M2039" s="246"/>
      <c r="N2039" s="246"/>
      <c r="O2039" s="246"/>
    </row>
    <row r="2040" spans="1:15" s="17" customFormat="1">
      <c r="A2040" s="160"/>
      <c r="B2040" s="160"/>
      <c r="D2040" s="141"/>
      <c r="E2040" s="141"/>
      <c r="I2040" s="246"/>
      <c r="J2040" s="246"/>
      <c r="K2040" s="246"/>
      <c r="L2040" s="246"/>
      <c r="M2040" s="246"/>
      <c r="N2040" s="246"/>
      <c r="O2040" s="246"/>
    </row>
    <row r="2041" spans="1:15" s="17" customFormat="1">
      <c r="A2041" s="160"/>
      <c r="B2041" s="160"/>
      <c r="D2041" s="141"/>
      <c r="E2041" s="141"/>
      <c r="I2041" s="246"/>
      <c r="J2041" s="246"/>
      <c r="K2041" s="246"/>
      <c r="L2041" s="246"/>
      <c r="M2041" s="246"/>
      <c r="N2041" s="246"/>
      <c r="O2041" s="246"/>
    </row>
    <row r="2042" spans="1:15" s="17" customFormat="1">
      <c r="A2042" s="160"/>
      <c r="B2042" s="160"/>
      <c r="D2042" s="141"/>
      <c r="E2042" s="141"/>
      <c r="I2042" s="246"/>
      <c r="J2042" s="246"/>
      <c r="K2042" s="246"/>
      <c r="L2042" s="246"/>
      <c r="M2042" s="246"/>
      <c r="N2042" s="246"/>
      <c r="O2042" s="246"/>
    </row>
    <row r="2043" spans="1:15" s="17" customFormat="1">
      <c r="A2043" s="160"/>
      <c r="B2043" s="160"/>
      <c r="D2043" s="141"/>
      <c r="E2043" s="141"/>
      <c r="I2043" s="246"/>
      <c r="J2043" s="246"/>
      <c r="K2043" s="246"/>
      <c r="L2043" s="246"/>
      <c r="M2043" s="246"/>
      <c r="N2043" s="246"/>
      <c r="O2043" s="246"/>
    </row>
    <row r="2044" spans="1:15" s="17" customFormat="1">
      <c r="A2044" s="160"/>
      <c r="B2044" s="160"/>
      <c r="D2044" s="141"/>
      <c r="E2044" s="141"/>
      <c r="I2044" s="246"/>
      <c r="J2044" s="246"/>
      <c r="K2044" s="246"/>
      <c r="L2044" s="246"/>
      <c r="M2044" s="246"/>
      <c r="N2044" s="246"/>
      <c r="O2044" s="246"/>
    </row>
    <row r="2045" spans="1:15" s="17" customFormat="1">
      <c r="A2045" s="160"/>
      <c r="B2045" s="160"/>
      <c r="D2045" s="141"/>
      <c r="E2045" s="141"/>
      <c r="I2045" s="246"/>
      <c r="J2045" s="246"/>
      <c r="K2045" s="246"/>
      <c r="L2045" s="246"/>
      <c r="M2045" s="246"/>
      <c r="N2045" s="246"/>
      <c r="O2045" s="246"/>
    </row>
    <row r="2046" spans="1:15" s="17" customFormat="1">
      <c r="A2046" s="160"/>
      <c r="B2046" s="160"/>
      <c r="D2046" s="141"/>
      <c r="E2046" s="141"/>
      <c r="I2046" s="246"/>
      <c r="J2046" s="246"/>
      <c r="K2046" s="246"/>
      <c r="L2046" s="246"/>
      <c r="M2046" s="246"/>
      <c r="N2046" s="246"/>
      <c r="O2046" s="246"/>
    </row>
    <row r="2047" spans="1:15" s="17" customFormat="1">
      <c r="A2047" s="160"/>
      <c r="B2047" s="160"/>
      <c r="D2047" s="141"/>
      <c r="E2047" s="141"/>
      <c r="I2047" s="246"/>
      <c r="J2047" s="246"/>
      <c r="K2047" s="246"/>
      <c r="L2047" s="246"/>
      <c r="M2047" s="246"/>
      <c r="N2047" s="246"/>
      <c r="O2047" s="246"/>
    </row>
    <row r="2048" spans="1:15" s="17" customFormat="1">
      <c r="A2048" s="160"/>
      <c r="B2048" s="160"/>
      <c r="D2048" s="141"/>
      <c r="E2048" s="141"/>
      <c r="I2048" s="246"/>
      <c r="J2048" s="246"/>
      <c r="K2048" s="246"/>
      <c r="L2048" s="246"/>
      <c r="M2048" s="246"/>
      <c r="N2048" s="246"/>
      <c r="O2048" s="246"/>
    </row>
    <row r="2049" spans="1:15" s="17" customFormat="1">
      <c r="A2049" s="160"/>
      <c r="B2049" s="160"/>
      <c r="D2049" s="141"/>
      <c r="E2049" s="141"/>
      <c r="I2049" s="246"/>
      <c r="J2049" s="246"/>
      <c r="K2049" s="246"/>
      <c r="L2049" s="246"/>
      <c r="M2049" s="246"/>
      <c r="N2049" s="246"/>
      <c r="O2049" s="246"/>
    </row>
    <row r="2050" spans="1:15" s="17" customFormat="1">
      <c r="A2050" s="160"/>
      <c r="B2050" s="160"/>
      <c r="D2050" s="141"/>
      <c r="E2050" s="141"/>
      <c r="I2050" s="246"/>
      <c r="J2050" s="246"/>
      <c r="K2050" s="246"/>
      <c r="L2050" s="246"/>
      <c r="M2050" s="246"/>
      <c r="N2050" s="246"/>
      <c r="O2050" s="246"/>
    </row>
    <row r="2051" spans="1:15" s="17" customFormat="1">
      <c r="A2051" s="160"/>
      <c r="B2051" s="160"/>
      <c r="D2051" s="141"/>
      <c r="E2051" s="141"/>
      <c r="I2051" s="246"/>
      <c r="J2051" s="246"/>
      <c r="K2051" s="246"/>
      <c r="L2051" s="246"/>
      <c r="M2051" s="246"/>
      <c r="N2051" s="246"/>
      <c r="O2051" s="246"/>
    </row>
    <row r="2052" spans="1:15" s="17" customFormat="1">
      <c r="A2052" s="160"/>
      <c r="B2052" s="160"/>
      <c r="D2052" s="141"/>
      <c r="E2052" s="141"/>
      <c r="I2052" s="246"/>
      <c r="J2052" s="246"/>
      <c r="K2052" s="246"/>
      <c r="L2052" s="246"/>
      <c r="M2052" s="246"/>
      <c r="N2052" s="246"/>
      <c r="O2052" s="246"/>
    </row>
    <row r="2053" spans="1:15" s="17" customFormat="1">
      <c r="A2053" s="160"/>
      <c r="B2053" s="160"/>
      <c r="D2053" s="141"/>
      <c r="E2053" s="141"/>
      <c r="I2053" s="246"/>
      <c r="J2053" s="246"/>
      <c r="K2053" s="246"/>
      <c r="L2053" s="246"/>
      <c r="M2053" s="246"/>
      <c r="N2053" s="246"/>
      <c r="O2053" s="246"/>
    </row>
    <row r="2054" spans="1:15" s="17" customFormat="1">
      <c r="A2054" s="160"/>
      <c r="B2054" s="160"/>
      <c r="D2054" s="141"/>
      <c r="E2054" s="141"/>
      <c r="I2054" s="246"/>
      <c r="J2054" s="246"/>
      <c r="K2054" s="246"/>
      <c r="L2054" s="246"/>
      <c r="M2054" s="246"/>
      <c r="N2054" s="246"/>
      <c r="O2054" s="246"/>
    </row>
    <row r="2055" spans="1:15" s="17" customFormat="1">
      <c r="A2055" s="160"/>
      <c r="B2055" s="160"/>
      <c r="D2055" s="141"/>
      <c r="E2055" s="141"/>
      <c r="I2055" s="246"/>
      <c r="J2055" s="246"/>
      <c r="K2055" s="246"/>
      <c r="L2055" s="246"/>
      <c r="M2055" s="246"/>
      <c r="N2055" s="246"/>
      <c r="O2055" s="246"/>
    </row>
    <row r="2056" spans="1:15" s="17" customFormat="1">
      <c r="A2056" s="160"/>
      <c r="B2056" s="160"/>
      <c r="D2056" s="141"/>
      <c r="E2056" s="141"/>
      <c r="I2056" s="246"/>
      <c r="J2056" s="246"/>
      <c r="K2056" s="246"/>
      <c r="L2056" s="246"/>
      <c r="M2056" s="246"/>
      <c r="N2056" s="246"/>
      <c r="O2056" s="246"/>
    </row>
    <row r="2057" spans="1:15" s="17" customFormat="1">
      <c r="A2057" s="160"/>
      <c r="B2057" s="160"/>
      <c r="D2057" s="141"/>
      <c r="E2057" s="141"/>
      <c r="I2057" s="246"/>
      <c r="J2057" s="246"/>
      <c r="K2057" s="246"/>
      <c r="L2057" s="246"/>
      <c r="M2057" s="246"/>
      <c r="N2057" s="246"/>
      <c r="O2057" s="246"/>
    </row>
    <row r="2058" spans="1:15" s="17" customFormat="1">
      <c r="A2058" s="160"/>
      <c r="B2058" s="160"/>
      <c r="D2058" s="141"/>
      <c r="E2058" s="141"/>
      <c r="I2058" s="246"/>
      <c r="J2058" s="246"/>
      <c r="K2058" s="246"/>
      <c r="L2058" s="246"/>
      <c r="M2058" s="246"/>
      <c r="N2058" s="246"/>
      <c r="O2058" s="246"/>
    </row>
    <row r="2059" spans="1:15" s="17" customFormat="1">
      <c r="A2059" s="160"/>
      <c r="B2059" s="160"/>
      <c r="D2059" s="141"/>
      <c r="E2059" s="141"/>
      <c r="I2059" s="246"/>
      <c r="J2059" s="246"/>
      <c r="K2059" s="246"/>
      <c r="L2059" s="246"/>
      <c r="M2059" s="246"/>
      <c r="N2059" s="246"/>
      <c r="O2059" s="246"/>
    </row>
    <row r="2060" spans="1:15" s="17" customFormat="1">
      <c r="A2060" s="160"/>
      <c r="B2060" s="160"/>
      <c r="D2060" s="141"/>
      <c r="E2060" s="141"/>
      <c r="I2060" s="246"/>
      <c r="J2060" s="246"/>
      <c r="K2060" s="246"/>
      <c r="L2060" s="246"/>
      <c r="M2060" s="246"/>
      <c r="N2060" s="246"/>
      <c r="O2060" s="246"/>
    </row>
    <row r="2061" spans="1:15" s="17" customFormat="1">
      <c r="A2061" s="160"/>
      <c r="B2061" s="160"/>
      <c r="D2061" s="141"/>
      <c r="E2061" s="141"/>
      <c r="I2061" s="246"/>
      <c r="J2061" s="246"/>
      <c r="K2061" s="246"/>
      <c r="L2061" s="246"/>
      <c r="M2061" s="246"/>
      <c r="N2061" s="246"/>
      <c r="O2061" s="246"/>
    </row>
    <row r="2062" spans="1:15" s="17" customFormat="1">
      <c r="A2062" s="160"/>
      <c r="B2062" s="160"/>
      <c r="D2062" s="141"/>
      <c r="E2062" s="141"/>
      <c r="I2062" s="246"/>
      <c r="J2062" s="246"/>
      <c r="K2062" s="246"/>
      <c r="L2062" s="246"/>
      <c r="M2062" s="246"/>
      <c r="N2062" s="246"/>
      <c r="O2062" s="246"/>
    </row>
    <row r="2063" spans="1:15" s="17" customFormat="1">
      <c r="A2063" s="160"/>
      <c r="B2063" s="160"/>
      <c r="D2063" s="141"/>
      <c r="E2063" s="141"/>
      <c r="I2063" s="246"/>
      <c r="J2063" s="246"/>
      <c r="K2063" s="246"/>
      <c r="L2063" s="246"/>
      <c r="M2063" s="246"/>
      <c r="N2063" s="246"/>
      <c r="O2063" s="246"/>
    </row>
    <row r="2064" spans="1:15" s="17" customFormat="1">
      <c r="A2064" s="160"/>
      <c r="B2064" s="160"/>
      <c r="D2064" s="141"/>
      <c r="E2064" s="141"/>
      <c r="I2064" s="246"/>
      <c r="J2064" s="246"/>
      <c r="K2064" s="246"/>
      <c r="L2064" s="246"/>
      <c r="M2064" s="246"/>
      <c r="N2064" s="246"/>
      <c r="O2064" s="246"/>
    </row>
    <row r="2065" spans="1:15" s="17" customFormat="1">
      <c r="A2065" s="160"/>
      <c r="B2065" s="160"/>
      <c r="D2065" s="141"/>
      <c r="E2065" s="141"/>
      <c r="I2065" s="246"/>
      <c r="J2065" s="246"/>
      <c r="K2065" s="246"/>
      <c r="L2065" s="246"/>
      <c r="M2065" s="246"/>
      <c r="N2065" s="246"/>
      <c r="O2065" s="246"/>
    </row>
    <row r="2066" spans="1:15" s="17" customFormat="1">
      <c r="A2066" s="160"/>
      <c r="B2066" s="160"/>
      <c r="D2066" s="141"/>
      <c r="E2066" s="141"/>
      <c r="I2066" s="246"/>
      <c r="J2066" s="246"/>
      <c r="K2066" s="246"/>
      <c r="L2066" s="246"/>
      <c r="M2066" s="246"/>
      <c r="N2066" s="246"/>
      <c r="O2066" s="246"/>
    </row>
    <row r="2067" spans="1:15" s="17" customFormat="1">
      <c r="A2067" s="160"/>
      <c r="B2067" s="160"/>
      <c r="D2067" s="141"/>
      <c r="E2067" s="141"/>
      <c r="I2067" s="246"/>
      <c r="J2067" s="246"/>
      <c r="K2067" s="246"/>
      <c r="L2067" s="246"/>
      <c r="M2067" s="246"/>
      <c r="N2067" s="246"/>
      <c r="O2067" s="246"/>
    </row>
    <row r="2068" spans="1:15" s="17" customFormat="1">
      <c r="A2068" s="160"/>
      <c r="B2068" s="160"/>
      <c r="D2068" s="141"/>
      <c r="E2068" s="141"/>
      <c r="I2068" s="246"/>
      <c r="J2068" s="246"/>
      <c r="K2068" s="246"/>
      <c r="L2068" s="246"/>
      <c r="M2068" s="246"/>
      <c r="N2068" s="246"/>
      <c r="O2068" s="246"/>
    </row>
    <row r="2069" spans="1:15" s="17" customFormat="1">
      <c r="A2069" s="160"/>
      <c r="B2069" s="160"/>
      <c r="D2069" s="141"/>
      <c r="E2069" s="141"/>
      <c r="I2069" s="246"/>
      <c r="J2069" s="246"/>
      <c r="K2069" s="246"/>
      <c r="L2069" s="246"/>
      <c r="M2069" s="246"/>
      <c r="N2069" s="246"/>
      <c r="O2069" s="246"/>
    </row>
    <row r="2070" spans="1:15" s="17" customFormat="1">
      <c r="A2070" s="160"/>
      <c r="B2070" s="160"/>
      <c r="D2070" s="141"/>
      <c r="E2070" s="141"/>
      <c r="I2070" s="246"/>
      <c r="J2070" s="246"/>
      <c r="K2070" s="246"/>
      <c r="L2070" s="246"/>
      <c r="M2070" s="246"/>
      <c r="N2070" s="246"/>
      <c r="O2070" s="246"/>
    </row>
    <row r="2071" spans="1:15" s="17" customFormat="1">
      <c r="A2071" s="160"/>
      <c r="B2071" s="160"/>
      <c r="D2071" s="141"/>
      <c r="E2071" s="141"/>
      <c r="I2071" s="246"/>
      <c r="J2071" s="246"/>
      <c r="K2071" s="246"/>
      <c r="L2071" s="246"/>
      <c r="M2071" s="246"/>
      <c r="N2071" s="246"/>
      <c r="O2071" s="246"/>
    </row>
    <row r="2072" spans="1:15" s="17" customFormat="1">
      <c r="A2072" s="160"/>
      <c r="B2072" s="160"/>
      <c r="D2072" s="141"/>
      <c r="E2072" s="141"/>
      <c r="I2072" s="246"/>
      <c r="J2072" s="246"/>
      <c r="K2072" s="246"/>
      <c r="L2072" s="246"/>
      <c r="M2072" s="246"/>
      <c r="N2072" s="246"/>
      <c r="O2072" s="246"/>
    </row>
    <row r="2073" spans="1:15" s="17" customFormat="1">
      <c r="A2073" s="160"/>
      <c r="B2073" s="160"/>
      <c r="D2073" s="141"/>
      <c r="E2073" s="141"/>
      <c r="I2073" s="246"/>
      <c r="J2073" s="246"/>
      <c r="K2073" s="246"/>
      <c r="L2073" s="246"/>
      <c r="M2073" s="246"/>
      <c r="N2073" s="246"/>
      <c r="O2073" s="246"/>
    </row>
    <row r="2074" spans="1:15" s="17" customFormat="1">
      <c r="A2074" s="160"/>
      <c r="B2074" s="160"/>
      <c r="D2074" s="141"/>
      <c r="E2074" s="141"/>
      <c r="I2074" s="246"/>
      <c r="J2074" s="246"/>
      <c r="K2074" s="246"/>
      <c r="L2074" s="246"/>
      <c r="M2074" s="246"/>
      <c r="N2074" s="246"/>
      <c r="O2074" s="246"/>
    </row>
    <row r="2075" spans="1:15" s="17" customFormat="1">
      <c r="A2075" s="160"/>
      <c r="B2075" s="160"/>
      <c r="D2075" s="141"/>
      <c r="E2075" s="141"/>
      <c r="I2075" s="246"/>
      <c r="J2075" s="246"/>
      <c r="K2075" s="246"/>
      <c r="L2075" s="246"/>
      <c r="M2075" s="246"/>
      <c r="N2075" s="246"/>
      <c r="O2075" s="246"/>
    </row>
    <row r="2076" spans="1:15" s="17" customFormat="1">
      <c r="A2076" s="160"/>
      <c r="B2076" s="160"/>
      <c r="D2076" s="141"/>
      <c r="E2076" s="141"/>
      <c r="I2076" s="246"/>
      <c r="J2076" s="246"/>
      <c r="K2076" s="246"/>
      <c r="L2076" s="246"/>
      <c r="M2076" s="246"/>
      <c r="N2076" s="246"/>
      <c r="O2076" s="246"/>
    </row>
    <row r="2077" spans="1:15" s="17" customFormat="1">
      <c r="A2077" s="160"/>
      <c r="B2077" s="160"/>
      <c r="D2077" s="141"/>
      <c r="E2077" s="141"/>
      <c r="I2077" s="246"/>
      <c r="J2077" s="246"/>
      <c r="K2077" s="246"/>
      <c r="L2077" s="246"/>
      <c r="M2077" s="246"/>
      <c r="N2077" s="246"/>
      <c r="O2077" s="246"/>
    </row>
    <row r="2078" spans="1:15" s="17" customFormat="1">
      <c r="A2078" s="160"/>
      <c r="B2078" s="160"/>
      <c r="D2078" s="141"/>
      <c r="E2078" s="141"/>
      <c r="I2078" s="246"/>
      <c r="J2078" s="246"/>
      <c r="K2078" s="246"/>
      <c r="L2078" s="246"/>
      <c r="M2078" s="246"/>
      <c r="N2078" s="246"/>
      <c r="O2078" s="246"/>
    </row>
    <row r="2079" spans="1:15" s="17" customFormat="1">
      <c r="A2079" s="160"/>
      <c r="B2079" s="160"/>
      <c r="D2079" s="141"/>
      <c r="E2079" s="141"/>
      <c r="I2079" s="246"/>
      <c r="J2079" s="246"/>
      <c r="K2079" s="246"/>
      <c r="L2079" s="246"/>
      <c r="M2079" s="246"/>
      <c r="N2079" s="246"/>
      <c r="O2079" s="246"/>
    </row>
    <row r="2080" spans="1:15" s="17" customFormat="1">
      <c r="A2080" s="160"/>
      <c r="B2080" s="160"/>
      <c r="D2080" s="141"/>
      <c r="E2080" s="141"/>
      <c r="I2080" s="246"/>
      <c r="J2080" s="246"/>
      <c r="K2080" s="246"/>
      <c r="L2080" s="246"/>
      <c r="M2080" s="246"/>
      <c r="N2080" s="246"/>
      <c r="O2080" s="246"/>
    </row>
    <row r="2081" spans="1:15" s="17" customFormat="1">
      <c r="A2081" s="160"/>
      <c r="B2081" s="160"/>
      <c r="D2081" s="141"/>
      <c r="E2081" s="141"/>
      <c r="I2081" s="246"/>
      <c r="J2081" s="246"/>
      <c r="K2081" s="246"/>
      <c r="L2081" s="246"/>
      <c r="M2081" s="246"/>
      <c r="N2081" s="246"/>
      <c r="O2081" s="246"/>
    </row>
    <row r="2082" spans="1:15" s="17" customFormat="1">
      <c r="A2082" s="160"/>
      <c r="B2082" s="160"/>
      <c r="D2082" s="141"/>
      <c r="E2082" s="141"/>
      <c r="I2082" s="246"/>
      <c r="J2082" s="246"/>
      <c r="K2082" s="246"/>
      <c r="L2082" s="246"/>
      <c r="M2082" s="246"/>
      <c r="N2082" s="246"/>
      <c r="O2082" s="246"/>
    </row>
    <row r="2083" spans="1:15" s="17" customFormat="1">
      <c r="A2083" s="160"/>
      <c r="B2083" s="160"/>
      <c r="D2083" s="141"/>
      <c r="E2083" s="141"/>
      <c r="I2083" s="246"/>
      <c r="J2083" s="246"/>
      <c r="K2083" s="246"/>
      <c r="L2083" s="246"/>
      <c r="M2083" s="246"/>
      <c r="N2083" s="246"/>
      <c r="O2083" s="246"/>
    </row>
    <row r="2084" spans="1:15" s="17" customFormat="1">
      <c r="A2084" s="160"/>
      <c r="B2084" s="160"/>
      <c r="D2084" s="141"/>
      <c r="E2084" s="141"/>
      <c r="I2084" s="246"/>
      <c r="J2084" s="246"/>
      <c r="K2084" s="246"/>
      <c r="L2084" s="246"/>
      <c r="M2084" s="246"/>
      <c r="N2084" s="246"/>
      <c r="O2084" s="246"/>
    </row>
    <row r="2085" spans="1:15" s="17" customFormat="1">
      <c r="A2085" s="160"/>
      <c r="B2085" s="160"/>
      <c r="D2085" s="141"/>
      <c r="E2085" s="141"/>
      <c r="I2085" s="246"/>
      <c r="J2085" s="246"/>
      <c r="K2085" s="246"/>
      <c r="L2085" s="246"/>
      <c r="M2085" s="246"/>
      <c r="N2085" s="246"/>
      <c r="O2085" s="246"/>
    </row>
    <row r="2086" spans="1:15" s="17" customFormat="1">
      <c r="A2086" s="160"/>
      <c r="B2086" s="160"/>
      <c r="D2086" s="141"/>
      <c r="E2086" s="141"/>
      <c r="I2086" s="246"/>
      <c r="J2086" s="246"/>
      <c r="K2086" s="246"/>
      <c r="L2086" s="246"/>
      <c r="M2086" s="246"/>
      <c r="N2086" s="246"/>
      <c r="O2086" s="246"/>
    </row>
    <row r="2087" spans="1:15" s="17" customFormat="1">
      <c r="A2087" s="160"/>
      <c r="B2087" s="160"/>
      <c r="D2087" s="141"/>
      <c r="E2087" s="141"/>
      <c r="I2087" s="246"/>
      <c r="J2087" s="246"/>
      <c r="K2087" s="246"/>
      <c r="L2087" s="246"/>
      <c r="M2087" s="246"/>
      <c r="N2087" s="246"/>
      <c r="O2087" s="246"/>
    </row>
    <row r="2088" spans="1:15" s="17" customFormat="1">
      <c r="A2088" s="160"/>
      <c r="B2088" s="160"/>
      <c r="D2088" s="141"/>
      <c r="E2088" s="141"/>
      <c r="I2088" s="246"/>
      <c r="J2088" s="246"/>
      <c r="K2088" s="246"/>
      <c r="L2088" s="246"/>
      <c r="M2088" s="246"/>
      <c r="N2088" s="246"/>
      <c r="O2088" s="246"/>
    </row>
    <row r="2089" spans="1:15" s="17" customFormat="1">
      <c r="A2089" s="160"/>
      <c r="B2089" s="160"/>
      <c r="D2089" s="141"/>
      <c r="E2089" s="141"/>
      <c r="I2089" s="246"/>
      <c r="J2089" s="246"/>
      <c r="K2089" s="246"/>
      <c r="L2089" s="246"/>
      <c r="M2089" s="246"/>
      <c r="N2089" s="246"/>
      <c r="O2089" s="246"/>
    </row>
    <row r="2090" spans="1:15" s="17" customFormat="1">
      <c r="A2090" s="160"/>
      <c r="B2090" s="160"/>
      <c r="D2090" s="141"/>
      <c r="E2090" s="141"/>
      <c r="I2090" s="246"/>
      <c r="J2090" s="246"/>
      <c r="K2090" s="246"/>
      <c r="L2090" s="246"/>
      <c r="M2090" s="246"/>
      <c r="N2090" s="246"/>
      <c r="O2090" s="246"/>
    </row>
    <row r="2091" spans="1:15" s="17" customFormat="1">
      <c r="A2091" s="160"/>
      <c r="B2091" s="160"/>
      <c r="D2091" s="141"/>
      <c r="E2091" s="141"/>
      <c r="I2091" s="246"/>
      <c r="J2091" s="246"/>
      <c r="K2091" s="246"/>
      <c r="L2091" s="246"/>
      <c r="M2091" s="246"/>
      <c r="N2091" s="246"/>
      <c r="O2091" s="246"/>
    </row>
    <row r="2092" spans="1:15" s="17" customFormat="1">
      <c r="A2092" s="160"/>
      <c r="B2092" s="160"/>
      <c r="D2092" s="141"/>
      <c r="E2092" s="141"/>
      <c r="I2092" s="246"/>
      <c r="J2092" s="246"/>
      <c r="K2092" s="246"/>
      <c r="L2092" s="246"/>
      <c r="M2092" s="246"/>
      <c r="N2092" s="246"/>
      <c r="O2092" s="246"/>
    </row>
    <row r="2093" spans="1:15" s="17" customFormat="1">
      <c r="A2093" s="160"/>
      <c r="B2093" s="160"/>
      <c r="D2093" s="141"/>
      <c r="E2093" s="141"/>
      <c r="I2093" s="246"/>
      <c r="J2093" s="246"/>
      <c r="K2093" s="246"/>
      <c r="L2093" s="246"/>
      <c r="M2093" s="246"/>
      <c r="N2093" s="246"/>
      <c r="O2093" s="246"/>
    </row>
    <row r="2094" spans="1:15" s="17" customFormat="1">
      <c r="A2094" s="160"/>
      <c r="B2094" s="160"/>
      <c r="D2094" s="141"/>
      <c r="E2094" s="141"/>
      <c r="I2094" s="246"/>
      <c r="J2094" s="246"/>
      <c r="K2094" s="246"/>
      <c r="L2094" s="246"/>
      <c r="M2094" s="246"/>
      <c r="N2094" s="246"/>
      <c r="O2094" s="246"/>
    </row>
    <row r="2095" spans="1:15" s="17" customFormat="1">
      <c r="A2095" s="160"/>
      <c r="B2095" s="160"/>
      <c r="D2095" s="141"/>
      <c r="E2095" s="141"/>
      <c r="I2095" s="246"/>
      <c r="J2095" s="246"/>
      <c r="K2095" s="246"/>
      <c r="L2095" s="246"/>
      <c r="M2095" s="246"/>
      <c r="N2095" s="246"/>
      <c r="O2095" s="246"/>
    </row>
    <row r="2096" spans="1:15" s="17" customFormat="1">
      <c r="A2096" s="160"/>
      <c r="B2096" s="160"/>
      <c r="D2096" s="141"/>
      <c r="E2096" s="141"/>
      <c r="I2096" s="246"/>
      <c r="J2096" s="246"/>
      <c r="K2096" s="246"/>
      <c r="L2096" s="246"/>
      <c r="M2096" s="246"/>
      <c r="N2096" s="246"/>
      <c r="O2096" s="246"/>
    </row>
    <row r="2097" spans="1:15" s="17" customFormat="1">
      <c r="A2097" s="160"/>
      <c r="B2097" s="160"/>
      <c r="D2097" s="141"/>
      <c r="E2097" s="141"/>
      <c r="I2097" s="246"/>
      <c r="J2097" s="246"/>
      <c r="K2097" s="246"/>
      <c r="L2097" s="246"/>
      <c r="M2097" s="246"/>
      <c r="N2097" s="246"/>
      <c r="O2097" s="246"/>
    </row>
    <row r="2098" spans="1:15" s="17" customFormat="1">
      <c r="A2098" s="160"/>
      <c r="B2098" s="160"/>
      <c r="D2098" s="141"/>
      <c r="E2098" s="141"/>
      <c r="I2098" s="246"/>
      <c r="J2098" s="246"/>
      <c r="K2098" s="246"/>
      <c r="L2098" s="246"/>
      <c r="M2098" s="246"/>
      <c r="N2098" s="246"/>
      <c r="O2098" s="246"/>
    </row>
    <row r="2099" spans="1:15" s="17" customFormat="1">
      <c r="A2099" s="160"/>
      <c r="B2099" s="160"/>
      <c r="D2099" s="141"/>
      <c r="E2099" s="141"/>
      <c r="I2099" s="246"/>
      <c r="J2099" s="246"/>
      <c r="K2099" s="246"/>
      <c r="L2099" s="246"/>
      <c r="M2099" s="246"/>
      <c r="N2099" s="246"/>
      <c r="O2099" s="246"/>
    </row>
    <row r="2100" spans="1:15" s="17" customFormat="1">
      <c r="A2100" s="160"/>
      <c r="B2100" s="160"/>
      <c r="D2100" s="141"/>
      <c r="E2100" s="141"/>
      <c r="I2100" s="246"/>
      <c r="J2100" s="246"/>
      <c r="K2100" s="246"/>
      <c r="L2100" s="246"/>
      <c r="M2100" s="246"/>
      <c r="N2100" s="246"/>
      <c r="O2100" s="246"/>
    </row>
    <row r="2101" spans="1:15" s="17" customFormat="1">
      <c r="A2101" s="160"/>
      <c r="B2101" s="160"/>
      <c r="D2101" s="141"/>
      <c r="E2101" s="141"/>
      <c r="I2101" s="246"/>
      <c r="J2101" s="246"/>
      <c r="K2101" s="246"/>
      <c r="L2101" s="246"/>
      <c r="M2101" s="246"/>
      <c r="N2101" s="246"/>
      <c r="O2101" s="246"/>
    </row>
    <row r="2102" spans="1:15" s="17" customFormat="1">
      <c r="A2102" s="160"/>
      <c r="B2102" s="160"/>
      <c r="D2102" s="141"/>
      <c r="E2102" s="141"/>
      <c r="I2102" s="246"/>
      <c r="J2102" s="246"/>
      <c r="K2102" s="246"/>
      <c r="L2102" s="246"/>
      <c r="M2102" s="246"/>
      <c r="N2102" s="246"/>
      <c r="O2102" s="246"/>
    </row>
    <row r="2103" spans="1:15" s="17" customFormat="1">
      <c r="A2103" s="160"/>
      <c r="B2103" s="160"/>
      <c r="D2103" s="141"/>
      <c r="E2103" s="141"/>
      <c r="I2103" s="246"/>
      <c r="J2103" s="246"/>
      <c r="K2103" s="246"/>
      <c r="L2103" s="246"/>
      <c r="M2103" s="246"/>
      <c r="N2103" s="246"/>
      <c r="O2103" s="246"/>
    </row>
    <row r="2104" spans="1:15" s="17" customFormat="1">
      <c r="A2104" s="160"/>
      <c r="B2104" s="160"/>
      <c r="D2104" s="141"/>
      <c r="E2104" s="141"/>
      <c r="I2104" s="246"/>
      <c r="J2104" s="246"/>
      <c r="K2104" s="246"/>
      <c r="L2104" s="246"/>
      <c r="M2104" s="246"/>
      <c r="N2104" s="246"/>
      <c r="O2104" s="246"/>
    </row>
    <row r="2105" spans="1:15" s="17" customFormat="1">
      <c r="A2105" s="160"/>
      <c r="B2105" s="160"/>
      <c r="D2105" s="141"/>
      <c r="E2105" s="141"/>
      <c r="I2105" s="246"/>
      <c r="J2105" s="246"/>
      <c r="K2105" s="246"/>
      <c r="L2105" s="246"/>
      <c r="M2105" s="246"/>
      <c r="N2105" s="246"/>
      <c r="O2105" s="246"/>
    </row>
    <row r="2106" spans="1:15" s="17" customFormat="1">
      <c r="A2106" s="160"/>
      <c r="B2106" s="160"/>
      <c r="D2106" s="141"/>
      <c r="E2106" s="141"/>
      <c r="I2106" s="246"/>
      <c r="J2106" s="246"/>
      <c r="K2106" s="246"/>
      <c r="L2106" s="246"/>
      <c r="M2106" s="246"/>
      <c r="N2106" s="246"/>
      <c r="O2106" s="246"/>
    </row>
    <row r="2107" spans="1:15" s="17" customFormat="1">
      <c r="A2107" s="160"/>
      <c r="B2107" s="160"/>
      <c r="D2107" s="141"/>
      <c r="E2107" s="141"/>
      <c r="I2107" s="246"/>
      <c r="J2107" s="246"/>
      <c r="K2107" s="246"/>
      <c r="L2107" s="246"/>
      <c r="M2107" s="246"/>
      <c r="N2107" s="246"/>
      <c r="O2107" s="246"/>
    </row>
    <row r="2108" spans="1:15" s="17" customFormat="1">
      <c r="A2108" s="160"/>
      <c r="B2108" s="160"/>
      <c r="D2108" s="141"/>
      <c r="E2108" s="141"/>
      <c r="I2108" s="246"/>
      <c r="J2108" s="246"/>
      <c r="K2108" s="246"/>
      <c r="L2108" s="246"/>
      <c r="M2108" s="246"/>
      <c r="N2108" s="246"/>
      <c r="O2108" s="246"/>
    </row>
    <row r="2109" spans="1:15" s="17" customFormat="1">
      <c r="A2109" s="160"/>
      <c r="B2109" s="160"/>
      <c r="D2109" s="141"/>
      <c r="E2109" s="141"/>
      <c r="I2109" s="246"/>
      <c r="J2109" s="246"/>
      <c r="K2109" s="246"/>
      <c r="L2109" s="246"/>
      <c r="M2109" s="246"/>
      <c r="N2109" s="246"/>
      <c r="O2109" s="246"/>
    </row>
    <row r="2110" spans="1:15" s="17" customFormat="1">
      <c r="A2110" s="160"/>
      <c r="B2110" s="160"/>
      <c r="D2110" s="141"/>
      <c r="E2110" s="141"/>
      <c r="I2110" s="246"/>
      <c r="J2110" s="246"/>
      <c r="K2110" s="246"/>
      <c r="L2110" s="246"/>
      <c r="M2110" s="246"/>
      <c r="N2110" s="246"/>
      <c r="O2110" s="246"/>
    </row>
    <row r="2111" spans="1:15" s="17" customFormat="1">
      <c r="A2111" s="160"/>
      <c r="B2111" s="160"/>
      <c r="D2111" s="141"/>
      <c r="E2111" s="141"/>
      <c r="I2111" s="246"/>
      <c r="J2111" s="246"/>
      <c r="K2111" s="246"/>
      <c r="L2111" s="246"/>
      <c r="M2111" s="246"/>
      <c r="N2111" s="246"/>
      <c r="O2111" s="246"/>
    </row>
    <row r="2112" spans="1:15" s="17" customFormat="1">
      <c r="A2112" s="160"/>
      <c r="B2112" s="160"/>
      <c r="D2112" s="141"/>
      <c r="E2112" s="141"/>
      <c r="I2112" s="246"/>
      <c r="J2112" s="246"/>
      <c r="K2112" s="246"/>
      <c r="L2112" s="246"/>
      <c r="M2112" s="246"/>
      <c r="N2112" s="246"/>
      <c r="O2112" s="246"/>
    </row>
    <row r="2113" spans="1:15" s="17" customFormat="1">
      <c r="A2113" s="160"/>
      <c r="B2113" s="160"/>
      <c r="D2113" s="141"/>
      <c r="E2113" s="141"/>
      <c r="I2113" s="246"/>
      <c r="J2113" s="246"/>
      <c r="K2113" s="246"/>
      <c r="L2113" s="246"/>
      <c r="M2113" s="246"/>
      <c r="N2113" s="246"/>
      <c r="O2113" s="246"/>
    </row>
    <row r="2114" spans="1:15" s="17" customFormat="1">
      <c r="A2114" s="160"/>
      <c r="B2114" s="160"/>
      <c r="D2114" s="141"/>
      <c r="E2114" s="141"/>
      <c r="I2114" s="246"/>
      <c r="J2114" s="246"/>
      <c r="K2114" s="246"/>
      <c r="L2114" s="246"/>
      <c r="M2114" s="246"/>
      <c r="N2114" s="246"/>
      <c r="O2114" s="246"/>
    </row>
    <row r="2115" spans="1:15" s="17" customFormat="1">
      <c r="A2115" s="160"/>
      <c r="B2115" s="160"/>
      <c r="D2115" s="141"/>
      <c r="E2115" s="141"/>
      <c r="I2115" s="246"/>
      <c r="J2115" s="246"/>
      <c r="K2115" s="246"/>
      <c r="L2115" s="246"/>
      <c r="M2115" s="246"/>
      <c r="N2115" s="246"/>
      <c r="O2115" s="246"/>
    </row>
    <row r="2116" spans="1:15" s="17" customFormat="1">
      <c r="A2116" s="160"/>
      <c r="B2116" s="160"/>
      <c r="D2116" s="141"/>
      <c r="E2116" s="141"/>
      <c r="I2116" s="246"/>
      <c r="J2116" s="246"/>
      <c r="K2116" s="246"/>
      <c r="L2116" s="246"/>
      <c r="M2116" s="246"/>
      <c r="N2116" s="246"/>
      <c r="O2116" s="246"/>
    </row>
    <row r="2117" spans="1:15" s="17" customFormat="1">
      <c r="A2117" s="160"/>
      <c r="B2117" s="160"/>
      <c r="D2117" s="141"/>
      <c r="E2117" s="141"/>
      <c r="I2117" s="246"/>
      <c r="J2117" s="246"/>
      <c r="K2117" s="246"/>
      <c r="L2117" s="246"/>
      <c r="M2117" s="246"/>
      <c r="N2117" s="246"/>
      <c r="O2117" s="246"/>
    </row>
    <row r="2118" spans="1:15" s="17" customFormat="1">
      <c r="A2118" s="160"/>
      <c r="B2118" s="160"/>
      <c r="D2118" s="141"/>
      <c r="E2118" s="141"/>
      <c r="I2118" s="246"/>
      <c r="J2118" s="246"/>
      <c r="K2118" s="246"/>
      <c r="L2118" s="246"/>
      <c r="M2118" s="246"/>
      <c r="N2118" s="246"/>
      <c r="O2118" s="246"/>
    </row>
    <row r="2119" spans="1:15" s="17" customFormat="1">
      <c r="A2119" s="160"/>
      <c r="B2119" s="160"/>
      <c r="D2119" s="141"/>
      <c r="E2119" s="141"/>
      <c r="I2119" s="246"/>
      <c r="J2119" s="246"/>
      <c r="K2119" s="246"/>
      <c r="L2119" s="246"/>
      <c r="M2119" s="246"/>
      <c r="N2119" s="246"/>
      <c r="O2119" s="246"/>
    </row>
    <row r="2120" spans="1:15" s="17" customFormat="1">
      <c r="A2120" s="160"/>
      <c r="B2120" s="160"/>
      <c r="D2120" s="141"/>
      <c r="E2120" s="141"/>
      <c r="I2120" s="246"/>
      <c r="J2120" s="246"/>
      <c r="K2120" s="246"/>
      <c r="L2120" s="246"/>
      <c r="M2120" s="246"/>
      <c r="N2120" s="246"/>
      <c r="O2120" s="246"/>
    </row>
    <row r="2121" spans="1:15" s="17" customFormat="1">
      <c r="A2121" s="160"/>
      <c r="B2121" s="160"/>
      <c r="D2121" s="141"/>
      <c r="E2121" s="141"/>
      <c r="I2121" s="246"/>
      <c r="J2121" s="246"/>
      <c r="K2121" s="246"/>
      <c r="L2121" s="246"/>
      <c r="M2121" s="246"/>
      <c r="N2121" s="246"/>
      <c r="O2121" s="246"/>
    </row>
    <row r="2122" spans="1:15" s="17" customFormat="1">
      <c r="A2122" s="160"/>
      <c r="B2122" s="160"/>
      <c r="D2122" s="141"/>
      <c r="E2122" s="141"/>
      <c r="I2122" s="246"/>
      <c r="J2122" s="246"/>
      <c r="K2122" s="246"/>
      <c r="L2122" s="246"/>
      <c r="M2122" s="246"/>
      <c r="N2122" s="246"/>
      <c r="O2122" s="246"/>
    </row>
    <row r="2123" spans="1:15" s="17" customFormat="1">
      <c r="A2123" s="160"/>
      <c r="B2123" s="160"/>
      <c r="D2123" s="141"/>
      <c r="E2123" s="141"/>
      <c r="I2123" s="246"/>
      <c r="J2123" s="246"/>
      <c r="K2123" s="246"/>
      <c r="L2123" s="246"/>
      <c r="M2123" s="246"/>
      <c r="N2123" s="246"/>
      <c r="O2123" s="246"/>
    </row>
    <row r="2124" spans="1:15" s="17" customFormat="1">
      <c r="A2124" s="160"/>
      <c r="B2124" s="160"/>
      <c r="D2124" s="141"/>
      <c r="E2124" s="141"/>
      <c r="I2124" s="246"/>
      <c r="J2124" s="246"/>
      <c r="K2124" s="246"/>
      <c r="L2124" s="246"/>
      <c r="M2124" s="246"/>
      <c r="N2124" s="246"/>
      <c r="O2124" s="246"/>
    </row>
    <row r="2125" spans="1:15" s="17" customFormat="1">
      <c r="A2125" s="160"/>
      <c r="B2125" s="160"/>
      <c r="D2125" s="141"/>
      <c r="E2125" s="141"/>
      <c r="I2125" s="246"/>
      <c r="J2125" s="246"/>
      <c r="K2125" s="246"/>
      <c r="L2125" s="246"/>
      <c r="M2125" s="246"/>
      <c r="N2125" s="246"/>
      <c r="O2125" s="246"/>
    </row>
    <row r="2126" spans="1:15" s="17" customFormat="1">
      <c r="A2126" s="160"/>
      <c r="B2126" s="160"/>
      <c r="D2126" s="141"/>
      <c r="E2126" s="141"/>
      <c r="I2126" s="246"/>
      <c r="J2126" s="246"/>
      <c r="K2126" s="246"/>
      <c r="L2126" s="246"/>
      <c r="M2126" s="246"/>
      <c r="N2126" s="246"/>
      <c r="O2126" s="246"/>
    </row>
    <row r="2127" spans="1:15" s="17" customFormat="1">
      <c r="A2127" s="160"/>
      <c r="B2127" s="160"/>
      <c r="D2127" s="141"/>
      <c r="E2127" s="141"/>
      <c r="I2127" s="246"/>
      <c r="J2127" s="246"/>
      <c r="K2127" s="246"/>
      <c r="L2127" s="246"/>
      <c r="M2127" s="246"/>
      <c r="N2127" s="246"/>
      <c r="O2127" s="246"/>
    </row>
    <row r="2128" spans="1:15" s="17" customFormat="1">
      <c r="A2128" s="160"/>
      <c r="B2128" s="160"/>
      <c r="D2128" s="141"/>
      <c r="E2128" s="141"/>
      <c r="I2128" s="246"/>
      <c r="J2128" s="246"/>
      <c r="K2128" s="246"/>
      <c r="L2128" s="246"/>
      <c r="M2128" s="246"/>
      <c r="N2128" s="246"/>
      <c r="O2128" s="246"/>
    </row>
    <row r="2129" spans="1:15" s="17" customFormat="1">
      <c r="A2129" s="160"/>
      <c r="B2129" s="160"/>
      <c r="D2129" s="141"/>
      <c r="E2129" s="141"/>
      <c r="I2129" s="246"/>
      <c r="J2129" s="246"/>
      <c r="K2129" s="246"/>
      <c r="L2129" s="246"/>
      <c r="M2129" s="246"/>
      <c r="N2129" s="246"/>
      <c r="O2129" s="246"/>
    </row>
    <row r="2130" spans="1:15" s="17" customFormat="1">
      <c r="A2130" s="160"/>
      <c r="B2130" s="160"/>
      <c r="D2130" s="141"/>
      <c r="E2130" s="141"/>
      <c r="I2130" s="246"/>
      <c r="J2130" s="246"/>
      <c r="K2130" s="246"/>
      <c r="L2130" s="246"/>
      <c r="M2130" s="246"/>
      <c r="N2130" s="246"/>
      <c r="O2130" s="246"/>
    </row>
    <row r="2131" spans="1:15" s="17" customFormat="1">
      <c r="A2131" s="160"/>
      <c r="B2131" s="160"/>
      <c r="D2131" s="141"/>
      <c r="E2131" s="141"/>
      <c r="I2131" s="246"/>
      <c r="J2131" s="246"/>
      <c r="K2131" s="246"/>
      <c r="L2131" s="246"/>
      <c r="M2131" s="246"/>
      <c r="N2131" s="246"/>
      <c r="O2131" s="246"/>
    </row>
    <row r="2132" spans="1:15" s="17" customFormat="1">
      <c r="A2132" s="160"/>
      <c r="B2132" s="160"/>
      <c r="D2132" s="141"/>
      <c r="E2132" s="141"/>
      <c r="I2132" s="246"/>
      <c r="J2132" s="246"/>
      <c r="K2132" s="246"/>
      <c r="L2132" s="246"/>
      <c r="M2132" s="246"/>
      <c r="N2132" s="246"/>
      <c r="O2132" s="246"/>
    </row>
    <row r="2133" spans="1:15" s="17" customFormat="1">
      <c r="A2133" s="160"/>
      <c r="B2133" s="160"/>
      <c r="D2133" s="141"/>
      <c r="E2133" s="141"/>
      <c r="I2133" s="246"/>
      <c r="J2133" s="246"/>
      <c r="K2133" s="246"/>
      <c r="L2133" s="246"/>
      <c r="M2133" s="246"/>
      <c r="N2133" s="246"/>
      <c r="O2133" s="246"/>
    </row>
    <row r="2134" spans="1:15" s="17" customFormat="1">
      <c r="A2134" s="160"/>
      <c r="B2134" s="160"/>
      <c r="D2134" s="141"/>
      <c r="E2134" s="141"/>
      <c r="I2134" s="246"/>
      <c r="J2134" s="246"/>
      <c r="K2134" s="246"/>
      <c r="L2134" s="246"/>
      <c r="M2134" s="246"/>
      <c r="N2134" s="246"/>
      <c r="O2134" s="246"/>
    </row>
    <row r="2135" spans="1:15" s="17" customFormat="1">
      <c r="A2135" s="160"/>
      <c r="B2135" s="160"/>
      <c r="D2135" s="141"/>
      <c r="E2135" s="141"/>
      <c r="I2135" s="246"/>
      <c r="J2135" s="246"/>
      <c r="K2135" s="246"/>
      <c r="L2135" s="246"/>
      <c r="M2135" s="246"/>
      <c r="N2135" s="246"/>
      <c r="O2135" s="246"/>
    </row>
    <row r="2136" spans="1:15" s="17" customFormat="1">
      <c r="A2136" s="160"/>
      <c r="B2136" s="160"/>
      <c r="D2136" s="141"/>
      <c r="E2136" s="141"/>
      <c r="I2136" s="246"/>
      <c r="J2136" s="246"/>
      <c r="K2136" s="246"/>
      <c r="L2136" s="246"/>
      <c r="M2136" s="246"/>
      <c r="N2136" s="246"/>
      <c r="O2136" s="246"/>
    </row>
    <row r="2137" spans="1:15" s="17" customFormat="1">
      <c r="A2137" s="160"/>
      <c r="B2137" s="160"/>
      <c r="D2137" s="141"/>
      <c r="E2137" s="141"/>
      <c r="I2137" s="246"/>
      <c r="J2137" s="246"/>
      <c r="K2137" s="246"/>
      <c r="L2137" s="246"/>
      <c r="M2137" s="246"/>
      <c r="N2137" s="246"/>
      <c r="O2137" s="246"/>
    </row>
    <row r="2138" spans="1:15" s="17" customFormat="1">
      <c r="A2138" s="160"/>
      <c r="B2138" s="160"/>
      <c r="D2138" s="141"/>
      <c r="E2138" s="141"/>
      <c r="I2138" s="246"/>
      <c r="J2138" s="246"/>
      <c r="K2138" s="246"/>
      <c r="L2138" s="246"/>
      <c r="M2138" s="246"/>
      <c r="N2138" s="246"/>
      <c r="O2138" s="246"/>
    </row>
    <row r="2139" spans="1:15" s="17" customFormat="1">
      <c r="A2139" s="160"/>
      <c r="B2139" s="160"/>
      <c r="D2139" s="141"/>
      <c r="E2139" s="141"/>
      <c r="I2139" s="246"/>
      <c r="J2139" s="246"/>
      <c r="K2139" s="246"/>
      <c r="L2139" s="246"/>
      <c r="M2139" s="246"/>
      <c r="N2139" s="246"/>
      <c r="O2139" s="246"/>
    </row>
    <row r="2140" spans="1:15" s="17" customFormat="1">
      <c r="A2140" s="160"/>
      <c r="B2140" s="160"/>
      <c r="D2140" s="141"/>
      <c r="E2140" s="141"/>
      <c r="I2140" s="246"/>
      <c r="J2140" s="246"/>
      <c r="K2140" s="246"/>
      <c r="L2140" s="246"/>
      <c r="M2140" s="246"/>
      <c r="N2140" s="246"/>
      <c r="O2140" s="246"/>
    </row>
    <row r="2141" spans="1:15" s="17" customFormat="1">
      <c r="A2141" s="160"/>
      <c r="B2141" s="160"/>
      <c r="D2141" s="141"/>
      <c r="E2141" s="141"/>
      <c r="I2141" s="246"/>
      <c r="J2141" s="246"/>
      <c r="K2141" s="246"/>
      <c r="L2141" s="246"/>
      <c r="M2141" s="246"/>
      <c r="N2141" s="246"/>
      <c r="O2141" s="246"/>
    </row>
    <row r="2142" spans="1:15" s="17" customFormat="1">
      <c r="A2142" s="160"/>
      <c r="B2142" s="160"/>
      <c r="D2142" s="141"/>
      <c r="E2142" s="141"/>
      <c r="I2142" s="246"/>
      <c r="J2142" s="246"/>
      <c r="K2142" s="246"/>
      <c r="L2142" s="246"/>
      <c r="M2142" s="246"/>
      <c r="N2142" s="246"/>
      <c r="O2142" s="246"/>
    </row>
    <row r="2143" spans="1:15" s="17" customFormat="1">
      <c r="A2143" s="160"/>
      <c r="B2143" s="160"/>
      <c r="D2143" s="141"/>
      <c r="E2143" s="141"/>
      <c r="I2143" s="246"/>
      <c r="J2143" s="246"/>
      <c r="K2143" s="246"/>
      <c r="L2143" s="246"/>
      <c r="M2143" s="246"/>
      <c r="N2143" s="246"/>
      <c r="O2143" s="246"/>
    </row>
    <row r="2144" spans="1:15" s="17" customFormat="1">
      <c r="A2144" s="160"/>
      <c r="B2144" s="160"/>
      <c r="D2144" s="141"/>
      <c r="E2144" s="141"/>
      <c r="I2144" s="246"/>
      <c r="J2144" s="246"/>
      <c r="K2144" s="246"/>
      <c r="L2144" s="246"/>
      <c r="M2144" s="246"/>
      <c r="N2144" s="246"/>
      <c r="O2144" s="246"/>
    </row>
    <row r="2145" spans="1:15" s="17" customFormat="1">
      <c r="A2145" s="160"/>
      <c r="B2145" s="160"/>
      <c r="D2145" s="141"/>
      <c r="E2145" s="141"/>
      <c r="I2145" s="246"/>
      <c r="J2145" s="246"/>
      <c r="K2145" s="246"/>
      <c r="L2145" s="246"/>
      <c r="M2145" s="246"/>
      <c r="N2145" s="246"/>
      <c r="O2145" s="246"/>
    </row>
    <row r="2146" spans="1:15" s="17" customFormat="1">
      <c r="A2146" s="160"/>
      <c r="B2146" s="160"/>
      <c r="D2146" s="141"/>
      <c r="E2146" s="141"/>
      <c r="I2146" s="246"/>
      <c r="J2146" s="246"/>
      <c r="K2146" s="246"/>
      <c r="L2146" s="246"/>
      <c r="M2146" s="246"/>
      <c r="N2146" s="246"/>
      <c r="O2146" s="246"/>
    </row>
    <row r="2147" spans="1:15" s="17" customFormat="1">
      <c r="A2147" s="160"/>
      <c r="B2147" s="160"/>
      <c r="D2147" s="141"/>
      <c r="E2147" s="141"/>
      <c r="I2147" s="246"/>
      <c r="J2147" s="246"/>
      <c r="K2147" s="246"/>
      <c r="L2147" s="246"/>
      <c r="M2147" s="246"/>
      <c r="N2147" s="246"/>
      <c r="O2147" s="246"/>
    </row>
    <row r="2148" spans="1:15" s="17" customFormat="1">
      <c r="A2148" s="160"/>
      <c r="B2148" s="160"/>
      <c r="D2148" s="141"/>
      <c r="E2148" s="141"/>
      <c r="I2148" s="246"/>
      <c r="J2148" s="246"/>
      <c r="K2148" s="246"/>
      <c r="L2148" s="246"/>
      <c r="M2148" s="246"/>
      <c r="N2148" s="246"/>
      <c r="O2148" s="246"/>
    </row>
    <row r="2149" spans="1:15" s="17" customFormat="1">
      <c r="A2149" s="160"/>
      <c r="B2149" s="160"/>
      <c r="D2149" s="141"/>
      <c r="E2149" s="141"/>
      <c r="I2149" s="246"/>
      <c r="J2149" s="246"/>
      <c r="K2149" s="246"/>
      <c r="L2149" s="246"/>
      <c r="M2149" s="246"/>
      <c r="N2149" s="246"/>
      <c r="O2149" s="246"/>
    </row>
    <row r="2150" spans="1:15" s="17" customFormat="1">
      <c r="A2150" s="160"/>
      <c r="B2150" s="160"/>
      <c r="D2150" s="141"/>
      <c r="E2150" s="141"/>
      <c r="I2150" s="246"/>
      <c r="J2150" s="246"/>
      <c r="K2150" s="246"/>
      <c r="L2150" s="246"/>
      <c r="M2150" s="246"/>
      <c r="N2150" s="246"/>
      <c r="O2150" s="246"/>
    </row>
    <row r="2151" spans="1:15" s="17" customFormat="1">
      <c r="A2151" s="160"/>
      <c r="B2151" s="160"/>
      <c r="D2151" s="141"/>
      <c r="E2151" s="141"/>
      <c r="I2151" s="246"/>
      <c r="J2151" s="246"/>
      <c r="K2151" s="246"/>
      <c r="L2151" s="246"/>
      <c r="M2151" s="246"/>
      <c r="N2151" s="246"/>
      <c r="O2151" s="246"/>
    </row>
    <row r="2152" spans="1:15" s="17" customFormat="1">
      <c r="A2152" s="160"/>
      <c r="B2152" s="160"/>
      <c r="D2152" s="141"/>
      <c r="E2152" s="141"/>
      <c r="I2152" s="246"/>
      <c r="J2152" s="246"/>
      <c r="K2152" s="246"/>
      <c r="L2152" s="246"/>
      <c r="M2152" s="246"/>
      <c r="N2152" s="246"/>
      <c r="O2152" s="246"/>
    </row>
    <row r="2153" spans="1:15" s="17" customFormat="1">
      <c r="A2153" s="160"/>
      <c r="B2153" s="160"/>
      <c r="D2153" s="141"/>
      <c r="E2153" s="141"/>
      <c r="I2153" s="246"/>
      <c r="J2153" s="246"/>
      <c r="K2153" s="246"/>
      <c r="L2153" s="246"/>
      <c r="M2153" s="246"/>
      <c r="N2153" s="246"/>
      <c r="O2153" s="246"/>
    </row>
    <row r="2154" spans="1:15" s="17" customFormat="1">
      <c r="A2154" s="160"/>
      <c r="B2154" s="160"/>
      <c r="D2154" s="141"/>
      <c r="E2154" s="141"/>
      <c r="I2154" s="246"/>
      <c r="J2154" s="246"/>
      <c r="K2154" s="246"/>
      <c r="L2154" s="246"/>
      <c r="M2154" s="246"/>
      <c r="N2154" s="246"/>
      <c r="O2154" s="246"/>
    </row>
    <row r="2155" spans="1:15" s="17" customFormat="1">
      <c r="A2155" s="160"/>
      <c r="B2155" s="160"/>
      <c r="D2155" s="141"/>
      <c r="E2155" s="141"/>
      <c r="I2155" s="246"/>
      <c r="J2155" s="246"/>
      <c r="K2155" s="246"/>
      <c r="L2155" s="246"/>
      <c r="M2155" s="246"/>
      <c r="N2155" s="246"/>
      <c r="O2155" s="246"/>
    </row>
    <row r="2156" spans="1:15" s="17" customFormat="1">
      <c r="A2156" s="160"/>
      <c r="B2156" s="160"/>
      <c r="D2156" s="141"/>
      <c r="E2156" s="141"/>
      <c r="I2156" s="246"/>
      <c r="J2156" s="246"/>
      <c r="K2156" s="246"/>
      <c r="L2156" s="246"/>
      <c r="M2156" s="246"/>
      <c r="N2156" s="246"/>
      <c r="O2156" s="246"/>
    </row>
    <row r="2157" spans="1:15" s="17" customFormat="1">
      <c r="A2157" s="160"/>
      <c r="B2157" s="160"/>
      <c r="D2157" s="141"/>
      <c r="E2157" s="141"/>
      <c r="I2157" s="246"/>
      <c r="J2157" s="246"/>
      <c r="K2157" s="246"/>
      <c r="L2157" s="246"/>
      <c r="M2157" s="246"/>
      <c r="N2157" s="246"/>
      <c r="O2157" s="246"/>
    </row>
    <row r="2158" spans="1:15" s="17" customFormat="1">
      <c r="A2158" s="160"/>
      <c r="B2158" s="160"/>
      <c r="D2158" s="141"/>
      <c r="E2158" s="141"/>
      <c r="I2158" s="246"/>
      <c r="J2158" s="246"/>
      <c r="K2158" s="246"/>
      <c r="L2158" s="246"/>
      <c r="M2158" s="246"/>
      <c r="N2158" s="246"/>
      <c r="O2158" s="246"/>
    </row>
    <row r="2159" spans="1:15" s="17" customFormat="1">
      <c r="A2159" s="160"/>
      <c r="B2159" s="160"/>
      <c r="D2159" s="141"/>
      <c r="E2159" s="141"/>
      <c r="I2159" s="246"/>
      <c r="J2159" s="246"/>
      <c r="K2159" s="246"/>
      <c r="L2159" s="246"/>
      <c r="M2159" s="246"/>
      <c r="N2159" s="246"/>
      <c r="O2159" s="246"/>
    </row>
    <row r="2160" spans="1:15" s="17" customFormat="1">
      <c r="A2160" s="160"/>
      <c r="B2160" s="160"/>
      <c r="D2160" s="141"/>
      <c r="E2160" s="141"/>
      <c r="I2160" s="246"/>
      <c r="J2160" s="246"/>
      <c r="K2160" s="246"/>
      <c r="L2160" s="246"/>
      <c r="M2160" s="246"/>
      <c r="N2160" s="246"/>
      <c r="O2160" s="246"/>
    </row>
    <row r="2161" spans="1:15" s="17" customFormat="1">
      <c r="A2161" s="160"/>
      <c r="B2161" s="160"/>
      <c r="D2161" s="141"/>
      <c r="E2161" s="141"/>
      <c r="I2161" s="246"/>
      <c r="J2161" s="246"/>
      <c r="K2161" s="246"/>
      <c r="L2161" s="246"/>
      <c r="M2161" s="246"/>
      <c r="N2161" s="246"/>
      <c r="O2161" s="246"/>
    </row>
    <row r="2162" spans="1:15" s="17" customFormat="1">
      <c r="A2162" s="160"/>
      <c r="B2162" s="160"/>
      <c r="D2162" s="141"/>
      <c r="E2162" s="141"/>
      <c r="I2162" s="246"/>
      <c r="J2162" s="246"/>
      <c r="K2162" s="246"/>
      <c r="L2162" s="246"/>
      <c r="M2162" s="246"/>
      <c r="N2162" s="246"/>
      <c r="O2162" s="246"/>
    </row>
    <row r="2163" spans="1:15" s="17" customFormat="1">
      <c r="A2163" s="160"/>
      <c r="B2163" s="160"/>
      <c r="D2163" s="141"/>
      <c r="E2163" s="141"/>
      <c r="I2163" s="246"/>
      <c r="J2163" s="246"/>
      <c r="K2163" s="246"/>
      <c r="L2163" s="246"/>
      <c r="M2163" s="246"/>
      <c r="N2163" s="246"/>
      <c r="O2163" s="246"/>
    </row>
    <row r="2164" spans="1:15" s="17" customFormat="1">
      <c r="A2164" s="160"/>
      <c r="B2164" s="160"/>
      <c r="D2164" s="141"/>
      <c r="E2164" s="141"/>
      <c r="I2164" s="246"/>
      <c r="J2164" s="246"/>
      <c r="K2164" s="246"/>
      <c r="L2164" s="246"/>
      <c r="M2164" s="246"/>
      <c r="N2164" s="246"/>
      <c r="O2164" s="246"/>
    </row>
    <row r="2165" spans="1:15" s="17" customFormat="1">
      <c r="A2165" s="160"/>
      <c r="B2165" s="160"/>
      <c r="D2165" s="141"/>
      <c r="E2165" s="141"/>
      <c r="I2165" s="246"/>
      <c r="J2165" s="246"/>
      <c r="K2165" s="246"/>
      <c r="L2165" s="246"/>
      <c r="M2165" s="246"/>
      <c r="N2165" s="246"/>
      <c r="O2165" s="246"/>
    </row>
    <row r="2166" spans="1:15" s="17" customFormat="1">
      <c r="A2166" s="160"/>
      <c r="B2166" s="160"/>
      <c r="D2166" s="141"/>
      <c r="E2166" s="141"/>
      <c r="I2166" s="246"/>
      <c r="J2166" s="246"/>
      <c r="K2166" s="246"/>
      <c r="L2166" s="246"/>
      <c r="M2166" s="246"/>
      <c r="N2166" s="246"/>
      <c r="O2166" s="246"/>
    </row>
    <row r="2167" spans="1:15" s="17" customFormat="1">
      <c r="A2167" s="160"/>
      <c r="B2167" s="160"/>
      <c r="D2167" s="141"/>
      <c r="E2167" s="141"/>
      <c r="I2167" s="246"/>
      <c r="J2167" s="246"/>
      <c r="K2167" s="246"/>
      <c r="L2167" s="246"/>
      <c r="M2167" s="246"/>
      <c r="N2167" s="246"/>
      <c r="O2167" s="246"/>
    </row>
    <row r="2168" spans="1:15" s="17" customFormat="1">
      <c r="A2168" s="160"/>
      <c r="B2168" s="160"/>
      <c r="D2168" s="141"/>
      <c r="E2168" s="141"/>
      <c r="I2168" s="246"/>
      <c r="J2168" s="246"/>
      <c r="K2168" s="246"/>
      <c r="L2168" s="246"/>
      <c r="M2168" s="246"/>
      <c r="N2168" s="246"/>
      <c r="O2168" s="246"/>
    </row>
    <row r="2169" spans="1:15" s="17" customFormat="1">
      <c r="A2169" s="160"/>
      <c r="B2169" s="160"/>
      <c r="D2169" s="141"/>
      <c r="E2169" s="141"/>
      <c r="I2169" s="246"/>
      <c r="J2169" s="246"/>
      <c r="K2169" s="246"/>
      <c r="L2169" s="246"/>
      <c r="M2169" s="246"/>
      <c r="N2169" s="246"/>
      <c r="O2169" s="246"/>
    </row>
    <row r="2170" spans="1:15" s="17" customFormat="1">
      <c r="A2170" s="160"/>
      <c r="B2170" s="160"/>
      <c r="D2170" s="141"/>
      <c r="E2170" s="141"/>
      <c r="I2170" s="246"/>
      <c r="J2170" s="246"/>
      <c r="K2170" s="246"/>
      <c r="L2170" s="246"/>
      <c r="M2170" s="246"/>
      <c r="N2170" s="246"/>
      <c r="O2170" s="246"/>
    </row>
    <row r="2171" spans="1:15" s="17" customFormat="1">
      <c r="A2171" s="160"/>
      <c r="B2171" s="160"/>
      <c r="D2171" s="141"/>
      <c r="E2171" s="141"/>
      <c r="I2171" s="246"/>
      <c r="J2171" s="246"/>
      <c r="K2171" s="246"/>
      <c r="L2171" s="246"/>
      <c r="M2171" s="246"/>
      <c r="N2171" s="246"/>
      <c r="O2171" s="246"/>
    </row>
    <row r="2172" spans="1:15" s="17" customFormat="1">
      <c r="A2172" s="160"/>
      <c r="B2172" s="160"/>
      <c r="D2172" s="141"/>
      <c r="E2172" s="141"/>
      <c r="I2172" s="246"/>
      <c r="J2172" s="246"/>
      <c r="K2172" s="246"/>
      <c r="L2172" s="246"/>
      <c r="M2172" s="246"/>
      <c r="N2172" s="246"/>
      <c r="O2172" s="246"/>
    </row>
    <row r="2173" spans="1:15" s="17" customFormat="1">
      <c r="A2173" s="160"/>
      <c r="B2173" s="160"/>
      <c r="D2173" s="141"/>
      <c r="E2173" s="141"/>
      <c r="I2173" s="246"/>
      <c r="J2173" s="246"/>
      <c r="K2173" s="246"/>
      <c r="L2173" s="246"/>
      <c r="M2173" s="246"/>
      <c r="N2173" s="246"/>
      <c r="O2173" s="246"/>
    </row>
    <row r="2174" spans="1:15" s="17" customFormat="1">
      <c r="A2174" s="160"/>
      <c r="B2174" s="160"/>
      <c r="D2174" s="141"/>
      <c r="E2174" s="141"/>
      <c r="I2174" s="246"/>
      <c r="J2174" s="246"/>
      <c r="K2174" s="246"/>
      <c r="L2174" s="246"/>
      <c r="M2174" s="246"/>
      <c r="N2174" s="246"/>
      <c r="O2174" s="246"/>
    </row>
    <row r="2175" spans="1:15" s="17" customFormat="1">
      <c r="A2175" s="160"/>
      <c r="B2175" s="160"/>
      <c r="D2175" s="141"/>
      <c r="E2175" s="141"/>
      <c r="I2175" s="246"/>
      <c r="J2175" s="246"/>
      <c r="K2175" s="246"/>
      <c r="L2175" s="246"/>
      <c r="M2175" s="246"/>
      <c r="N2175" s="246"/>
      <c r="O2175" s="246"/>
    </row>
    <row r="2176" spans="1:15" s="17" customFormat="1">
      <c r="A2176" s="160"/>
      <c r="B2176" s="160"/>
      <c r="D2176" s="141"/>
      <c r="E2176" s="141"/>
      <c r="I2176" s="246"/>
      <c r="J2176" s="246"/>
      <c r="K2176" s="246"/>
      <c r="L2176" s="246"/>
      <c r="M2176" s="246"/>
      <c r="N2176" s="246"/>
      <c r="O2176" s="246"/>
    </row>
    <row r="2177" spans="1:15" s="17" customFormat="1">
      <c r="A2177" s="160"/>
      <c r="B2177" s="160"/>
      <c r="D2177" s="141"/>
      <c r="E2177" s="141"/>
      <c r="I2177" s="246"/>
      <c r="J2177" s="246"/>
      <c r="K2177" s="246"/>
      <c r="L2177" s="246"/>
      <c r="M2177" s="246"/>
      <c r="N2177" s="246"/>
      <c r="O2177" s="246"/>
    </row>
    <row r="2178" spans="1:15" s="17" customFormat="1">
      <c r="A2178" s="160"/>
      <c r="B2178" s="160"/>
      <c r="D2178" s="141"/>
      <c r="E2178" s="141"/>
      <c r="I2178" s="246"/>
      <c r="J2178" s="246"/>
      <c r="K2178" s="246"/>
      <c r="L2178" s="246"/>
      <c r="M2178" s="246"/>
      <c r="N2178" s="246"/>
      <c r="O2178" s="246"/>
    </row>
    <row r="2179" spans="1:15" s="17" customFormat="1">
      <c r="A2179" s="160"/>
      <c r="B2179" s="160"/>
      <c r="D2179" s="141"/>
      <c r="E2179" s="141"/>
      <c r="I2179" s="246"/>
      <c r="J2179" s="246"/>
      <c r="K2179" s="246"/>
      <c r="L2179" s="246"/>
      <c r="M2179" s="246"/>
      <c r="N2179" s="246"/>
      <c r="O2179" s="246"/>
    </row>
    <row r="2180" spans="1:15" s="17" customFormat="1">
      <c r="A2180" s="160"/>
      <c r="B2180" s="160"/>
      <c r="D2180" s="141"/>
      <c r="E2180" s="141"/>
      <c r="I2180" s="246"/>
      <c r="J2180" s="246"/>
      <c r="K2180" s="246"/>
      <c r="L2180" s="246"/>
      <c r="M2180" s="246"/>
      <c r="N2180" s="246"/>
      <c r="O2180" s="246"/>
    </row>
    <row r="2181" spans="1:15" s="17" customFormat="1">
      <c r="A2181" s="160"/>
      <c r="B2181" s="160"/>
      <c r="D2181" s="141"/>
      <c r="E2181" s="141"/>
      <c r="I2181" s="246"/>
      <c r="J2181" s="246"/>
      <c r="K2181" s="246"/>
      <c r="L2181" s="246"/>
      <c r="M2181" s="246"/>
      <c r="N2181" s="246"/>
      <c r="O2181" s="246"/>
    </row>
    <row r="2182" spans="1:15" s="17" customFormat="1">
      <c r="A2182" s="160"/>
      <c r="B2182" s="160"/>
      <c r="D2182" s="141"/>
      <c r="E2182" s="141"/>
      <c r="I2182" s="246"/>
      <c r="J2182" s="246"/>
      <c r="K2182" s="246"/>
      <c r="L2182" s="246"/>
      <c r="M2182" s="246"/>
      <c r="N2182" s="246"/>
      <c r="O2182" s="246"/>
    </row>
    <row r="2183" spans="1:15" s="17" customFormat="1">
      <c r="A2183" s="160"/>
      <c r="B2183" s="160"/>
      <c r="D2183" s="141"/>
      <c r="E2183" s="141"/>
      <c r="I2183" s="246"/>
      <c r="J2183" s="246"/>
      <c r="K2183" s="246"/>
      <c r="L2183" s="246"/>
      <c r="M2183" s="246"/>
      <c r="N2183" s="246"/>
      <c r="O2183" s="246"/>
    </row>
    <row r="2184" spans="1:15" s="17" customFormat="1">
      <c r="A2184" s="160"/>
      <c r="B2184" s="160"/>
      <c r="D2184" s="141"/>
      <c r="E2184" s="141"/>
      <c r="I2184" s="246"/>
      <c r="J2184" s="246"/>
      <c r="K2184" s="246"/>
      <c r="L2184" s="246"/>
      <c r="M2184" s="246"/>
      <c r="N2184" s="246"/>
      <c r="O2184" s="246"/>
    </row>
    <row r="2185" spans="1:15" s="17" customFormat="1">
      <c r="A2185" s="160"/>
      <c r="B2185" s="160"/>
      <c r="D2185" s="141"/>
      <c r="E2185" s="141"/>
      <c r="I2185" s="246"/>
      <c r="J2185" s="246"/>
      <c r="K2185" s="246"/>
      <c r="L2185" s="246"/>
      <c r="M2185" s="246"/>
      <c r="N2185" s="246"/>
      <c r="O2185" s="246"/>
    </row>
    <row r="2186" spans="1:15" s="17" customFormat="1">
      <c r="A2186" s="160"/>
      <c r="B2186" s="160"/>
      <c r="D2186" s="141"/>
      <c r="E2186" s="141"/>
      <c r="I2186" s="246"/>
      <c r="J2186" s="246"/>
      <c r="K2186" s="246"/>
      <c r="L2186" s="246"/>
      <c r="M2186" s="246"/>
      <c r="N2186" s="246"/>
      <c r="O2186" s="246"/>
    </row>
    <row r="2187" spans="1:15" s="17" customFormat="1">
      <c r="A2187" s="160"/>
      <c r="B2187" s="160"/>
      <c r="D2187" s="141"/>
      <c r="E2187" s="141"/>
      <c r="I2187" s="246"/>
      <c r="J2187" s="246"/>
      <c r="K2187" s="246"/>
      <c r="L2187" s="246"/>
      <c r="M2187" s="246"/>
      <c r="N2187" s="246"/>
      <c r="O2187" s="246"/>
    </row>
    <row r="2188" spans="1:15" s="17" customFormat="1">
      <c r="A2188" s="160"/>
      <c r="B2188" s="160"/>
      <c r="D2188" s="141"/>
      <c r="E2188" s="141"/>
      <c r="I2188" s="246"/>
      <c r="J2188" s="246"/>
      <c r="K2188" s="246"/>
      <c r="L2188" s="246"/>
      <c r="M2188" s="246"/>
      <c r="N2188" s="246"/>
      <c r="O2188" s="246"/>
    </row>
    <row r="2189" spans="1:15" s="17" customFormat="1">
      <c r="A2189" s="160"/>
      <c r="B2189" s="160"/>
      <c r="D2189" s="141"/>
      <c r="E2189" s="141"/>
      <c r="I2189" s="246"/>
      <c r="J2189" s="246"/>
      <c r="K2189" s="246"/>
      <c r="L2189" s="246"/>
      <c r="M2189" s="246"/>
      <c r="N2189" s="246"/>
      <c r="O2189" s="246"/>
    </row>
    <row r="2190" spans="1:15" s="17" customFormat="1">
      <c r="A2190" s="160"/>
      <c r="B2190" s="160"/>
      <c r="D2190" s="141"/>
      <c r="E2190" s="141"/>
      <c r="I2190" s="246"/>
      <c r="J2190" s="246"/>
      <c r="K2190" s="246"/>
      <c r="L2190" s="246"/>
      <c r="M2190" s="246"/>
      <c r="N2190" s="246"/>
      <c r="O2190" s="246"/>
    </row>
    <row r="2191" spans="1:15" s="17" customFormat="1">
      <c r="A2191" s="160"/>
      <c r="B2191" s="160"/>
      <c r="D2191" s="141"/>
      <c r="E2191" s="141"/>
      <c r="I2191" s="246"/>
      <c r="J2191" s="246"/>
      <c r="K2191" s="246"/>
      <c r="L2191" s="246"/>
      <c r="M2191" s="246"/>
      <c r="N2191" s="246"/>
      <c r="O2191" s="246"/>
    </row>
    <row r="2192" spans="1:15" s="17" customFormat="1">
      <c r="A2192" s="160"/>
      <c r="B2192" s="160"/>
      <c r="D2192" s="141"/>
      <c r="E2192" s="141"/>
      <c r="I2192" s="246"/>
      <c r="J2192" s="246"/>
      <c r="K2192" s="246"/>
      <c r="L2192" s="246"/>
      <c r="M2192" s="246"/>
      <c r="N2192" s="246"/>
      <c r="O2192" s="246"/>
    </row>
    <row r="2193" spans="1:15" s="17" customFormat="1">
      <c r="A2193" s="160"/>
      <c r="B2193" s="160"/>
      <c r="D2193" s="141"/>
      <c r="E2193" s="141"/>
      <c r="I2193" s="246"/>
      <c r="J2193" s="246"/>
      <c r="K2193" s="246"/>
      <c r="L2193" s="246"/>
      <c r="M2193" s="246"/>
      <c r="N2193" s="246"/>
      <c r="O2193" s="246"/>
    </row>
    <row r="2194" spans="1:15" s="17" customFormat="1">
      <c r="A2194" s="160"/>
      <c r="B2194" s="160"/>
      <c r="D2194" s="141"/>
      <c r="E2194" s="141"/>
      <c r="I2194" s="246"/>
      <c r="J2194" s="246"/>
      <c r="K2194" s="246"/>
      <c r="L2194" s="246"/>
      <c r="M2194" s="246"/>
      <c r="N2194" s="246"/>
      <c r="O2194" s="246"/>
    </row>
    <row r="2195" spans="1:15" s="17" customFormat="1">
      <c r="A2195" s="160"/>
      <c r="B2195" s="160"/>
      <c r="D2195" s="141"/>
      <c r="E2195" s="141"/>
      <c r="I2195" s="246"/>
      <c r="J2195" s="246"/>
      <c r="K2195" s="246"/>
      <c r="L2195" s="246"/>
      <c r="M2195" s="246"/>
      <c r="N2195" s="246"/>
      <c r="O2195" s="246"/>
    </row>
    <row r="2196" spans="1:15" s="17" customFormat="1">
      <c r="A2196" s="160"/>
      <c r="B2196" s="160"/>
      <c r="D2196" s="141"/>
      <c r="E2196" s="141"/>
      <c r="I2196" s="246"/>
      <c r="J2196" s="246"/>
      <c r="K2196" s="246"/>
      <c r="L2196" s="246"/>
      <c r="M2196" s="246"/>
      <c r="N2196" s="246"/>
      <c r="O2196" s="246"/>
    </row>
    <row r="2197" spans="1:15" s="17" customFormat="1">
      <c r="A2197" s="160"/>
      <c r="B2197" s="160"/>
      <c r="D2197" s="141"/>
      <c r="E2197" s="141"/>
      <c r="I2197" s="246"/>
      <c r="J2197" s="246"/>
      <c r="K2197" s="246"/>
      <c r="L2197" s="246"/>
      <c r="M2197" s="246"/>
      <c r="N2197" s="246"/>
      <c r="O2197" s="246"/>
    </row>
    <row r="2198" spans="1:15" s="17" customFormat="1">
      <c r="A2198" s="160"/>
      <c r="B2198" s="160"/>
      <c r="D2198" s="141"/>
      <c r="E2198" s="141"/>
      <c r="I2198" s="246"/>
      <c r="J2198" s="246"/>
      <c r="K2198" s="246"/>
      <c r="L2198" s="246"/>
      <c r="M2198" s="246"/>
      <c r="N2198" s="246"/>
      <c r="O2198" s="246"/>
    </row>
    <row r="2199" spans="1:15" s="17" customFormat="1">
      <c r="A2199" s="160"/>
      <c r="B2199" s="160"/>
      <c r="D2199" s="141"/>
      <c r="E2199" s="141"/>
      <c r="I2199" s="246"/>
      <c r="J2199" s="246"/>
      <c r="K2199" s="246"/>
      <c r="L2199" s="246"/>
      <c r="M2199" s="246"/>
      <c r="N2199" s="246"/>
      <c r="O2199" s="246"/>
    </row>
    <row r="2200" spans="1:15" s="17" customFormat="1">
      <c r="A2200" s="160"/>
      <c r="B2200" s="160"/>
      <c r="D2200" s="141"/>
      <c r="E2200" s="141"/>
      <c r="I2200" s="246"/>
      <c r="J2200" s="246"/>
      <c r="K2200" s="246"/>
      <c r="L2200" s="246"/>
      <c r="M2200" s="246"/>
      <c r="N2200" s="246"/>
      <c r="O2200" s="246"/>
    </row>
    <row r="2201" spans="1:15" s="17" customFormat="1">
      <c r="A2201" s="160"/>
      <c r="B2201" s="160"/>
      <c r="D2201" s="141"/>
      <c r="E2201" s="141"/>
      <c r="I2201" s="246"/>
      <c r="J2201" s="246"/>
      <c r="K2201" s="246"/>
      <c r="L2201" s="246"/>
      <c r="M2201" s="246"/>
      <c r="N2201" s="246"/>
      <c r="O2201" s="246"/>
    </row>
    <row r="2202" spans="1:15" s="17" customFormat="1">
      <c r="A2202" s="160"/>
      <c r="B2202" s="160"/>
      <c r="D2202" s="141"/>
      <c r="E2202" s="141"/>
      <c r="I2202" s="246"/>
      <c r="J2202" s="246"/>
      <c r="K2202" s="246"/>
      <c r="L2202" s="246"/>
      <c r="M2202" s="246"/>
      <c r="N2202" s="246"/>
      <c r="O2202" s="246"/>
    </row>
    <row r="2203" spans="1:15" s="17" customFormat="1">
      <c r="A2203" s="160"/>
      <c r="B2203" s="160"/>
      <c r="D2203" s="141"/>
      <c r="E2203" s="141"/>
      <c r="I2203" s="246"/>
      <c r="J2203" s="246"/>
      <c r="K2203" s="246"/>
      <c r="L2203" s="246"/>
      <c r="M2203" s="246"/>
      <c r="N2203" s="246"/>
      <c r="O2203" s="246"/>
    </row>
    <row r="2204" spans="1:15" s="17" customFormat="1">
      <c r="A2204" s="160"/>
      <c r="B2204" s="160"/>
      <c r="D2204" s="141"/>
      <c r="E2204" s="141"/>
      <c r="I2204" s="246"/>
      <c r="J2204" s="246"/>
      <c r="K2204" s="246"/>
      <c r="L2204" s="246"/>
      <c r="M2204" s="246"/>
      <c r="N2204" s="246"/>
      <c r="O2204" s="246"/>
    </row>
    <row r="2205" spans="1:15" s="17" customFormat="1">
      <c r="A2205" s="160"/>
      <c r="B2205" s="160"/>
      <c r="D2205" s="141"/>
      <c r="E2205" s="141"/>
      <c r="I2205" s="246"/>
      <c r="J2205" s="246"/>
      <c r="K2205" s="246"/>
      <c r="L2205" s="246"/>
      <c r="M2205" s="246"/>
      <c r="N2205" s="246"/>
      <c r="O2205" s="246"/>
    </row>
    <row r="2206" spans="1:15" s="17" customFormat="1">
      <c r="A2206" s="160"/>
      <c r="B2206" s="160"/>
      <c r="D2206" s="141"/>
      <c r="E2206" s="141"/>
      <c r="I2206" s="246"/>
      <c r="J2206" s="246"/>
      <c r="K2206" s="246"/>
      <c r="L2206" s="246"/>
      <c r="M2206" s="246"/>
      <c r="N2206" s="246"/>
      <c r="O2206" s="246"/>
    </row>
    <row r="2207" spans="1:15" s="17" customFormat="1">
      <c r="A2207" s="160"/>
      <c r="B2207" s="160"/>
      <c r="D2207" s="141"/>
      <c r="E2207" s="141"/>
      <c r="I2207" s="246"/>
      <c r="J2207" s="246"/>
      <c r="K2207" s="246"/>
      <c r="L2207" s="246"/>
      <c r="M2207" s="246"/>
      <c r="N2207" s="246"/>
      <c r="O2207" s="246"/>
    </row>
    <row r="2208" spans="1:15" s="17" customFormat="1">
      <c r="A2208" s="160"/>
      <c r="B2208" s="160"/>
      <c r="D2208" s="141"/>
      <c r="E2208" s="141"/>
      <c r="I2208" s="246"/>
      <c r="J2208" s="246"/>
      <c r="K2208" s="246"/>
      <c r="L2208" s="246"/>
      <c r="M2208" s="246"/>
      <c r="N2208" s="246"/>
      <c r="O2208" s="246"/>
    </row>
    <row r="2209" spans="1:15" s="17" customFormat="1">
      <c r="A2209" s="160"/>
      <c r="B2209" s="160"/>
      <c r="D2209" s="141"/>
      <c r="E2209" s="141"/>
      <c r="I2209" s="246"/>
      <c r="J2209" s="246"/>
      <c r="K2209" s="246"/>
      <c r="L2209" s="246"/>
      <c r="M2209" s="246"/>
      <c r="N2209" s="246"/>
      <c r="O2209" s="246"/>
    </row>
    <row r="2210" spans="1:15" s="17" customFormat="1">
      <c r="A2210" s="160"/>
      <c r="B2210" s="160"/>
      <c r="D2210" s="141"/>
      <c r="E2210" s="141"/>
      <c r="I2210" s="246"/>
      <c r="J2210" s="246"/>
      <c r="K2210" s="246"/>
      <c r="L2210" s="246"/>
      <c r="M2210" s="246"/>
      <c r="N2210" s="246"/>
      <c r="O2210" s="246"/>
    </row>
    <row r="2211" spans="1:15" s="17" customFormat="1">
      <c r="A2211" s="160"/>
      <c r="B2211" s="160"/>
      <c r="D2211" s="141"/>
      <c r="E2211" s="141"/>
      <c r="I2211" s="246"/>
      <c r="J2211" s="246"/>
      <c r="K2211" s="246"/>
      <c r="L2211" s="246"/>
      <c r="M2211" s="246"/>
      <c r="N2211" s="246"/>
      <c r="O2211" s="246"/>
    </row>
    <row r="2212" spans="1:15" s="17" customFormat="1">
      <c r="A2212" s="160"/>
      <c r="B2212" s="160"/>
      <c r="D2212" s="141"/>
      <c r="E2212" s="141"/>
      <c r="I2212" s="246"/>
      <c r="J2212" s="246"/>
      <c r="K2212" s="246"/>
      <c r="L2212" s="246"/>
      <c r="M2212" s="246"/>
      <c r="N2212" s="246"/>
      <c r="O2212" s="246"/>
    </row>
    <row r="2213" spans="1:15" s="17" customFormat="1">
      <c r="A2213" s="160"/>
      <c r="B2213" s="160"/>
      <c r="D2213" s="141"/>
      <c r="E2213" s="141"/>
      <c r="I2213" s="246"/>
      <c r="J2213" s="246"/>
      <c r="K2213" s="246"/>
      <c r="L2213" s="246"/>
      <c r="M2213" s="246"/>
      <c r="N2213" s="246"/>
      <c r="O2213" s="246"/>
    </row>
    <row r="2214" spans="1:15" s="17" customFormat="1">
      <c r="A2214" s="160"/>
      <c r="B2214" s="160"/>
      <c r="D2214" s="141"/>
      <c r="E2214" s="141"/>
      <c r="I2214" s="246"/>
      <c r="J2214" s="246"/>
      <c r="K2214" s="246"/>
      <c r="L2214" s="246"/>
      <c r="M2214" s="246"/>
      <c r="N2214" s="246"/>
      <c r="O2214" s="246"/>
    </row>
    <row r="2215" spans="1:15" s="17" customFormat="1">
      <c r="A2215" s="160"/>
      <c r="B2215" s="160"/>
      <c r="D2215" s="141"/>
      <c r="E2215" s="141"/>
      <c r="I2215" s="246"/>
      <c r="J2215" s="246"/>
      <c r="K2215" s="246"/>
      <c r="L2215" s="246"/>
      <c r="M2215" s="246"/>
      <c r="N2215" s="246"/>
      <c r="O2215" s="246"/>
    </row>
    <row r="2216" spans="1:15" s="17" customFormat="1">
      <c r="A2216" s="160"/>
      <c r="B2216" s="160"/>
      <c r="D2216" s="141"/>
      <c r="E2216" s="141"/>
      <c r="I2216" s="246"/>
      <c r="J2216" s="246"/>
      <c r="K2216" s="246"/>
      <c r="L2216" s="246"/>
      <c r="M2216" s="246"/>
      <c r="N2216" s="246"/>
      <c r="O2216" s="246"/>
    </row>
    <row r="2217" spans="1:15" s="17" customFormat="1">
      <c r="A2217" s="160"/>
      <c r="B2217" s="160"/>
      <c r="D2217" s="141"/>
      <c r="E2217" s="141"/>
      <c r="I2217" s="246"/>
      <c r="J2217" s="246"/>
      <c r="K2217" s="246"/>
      <c r="L2217" s="246"/>
      <c r="M2217" s="246"/>
      <c r="N2217" s="246"/>
      <c r="O2217" s="246"/>
    </row>
    <row r="2218" spans="1:15" s="17" customFormat="1">
      <c r="A2218" s="160"/>
      <c r="B2218" s="160"/>
      <c r="D2218" s="141"/>
      <c r="E2218" s="141"/>
      <c r="I2218" s="246"/>
      <c r="J2218" s="246"/>
      <c r="K2218" s="246"/>
      <c r="L2218" s="246"/>
      <c r="M2218" s="246"/>
      <c r="N2218" s="246"/>
      <c r="O2218" s="246"/>
    </row>
    <row r="2219" spans="1:15" s="17" customFormat="1">
      <c r="A2219" s="160"/>
      <c r="B2219" s="160"/>
      <c r="D2219" s="141"/>
      <c r="E2219" s="141"/>
      <c r="I2219" s="246"/>
      <c r="J2219" s="246"/>
      <c r="K2219" s="246"/>
      <c r="L2219" s="246"/>
      <c r="M2219" s="246"/>
      <c r="N2219" s="246"/>
      <c r="O2219" s="246"/>
    </row>
    <row r="2220" spans="1:15" s="17" customFormat="1">
      <c r="A2220" s="160"/>
      <c r="B2220" s="160"/>
      <c r="D2220" s="141"/>
      <c r="E2220" s="141"/>
      <c r="I2220" s="246"/>
      <c r="J2220" s="246"/>
      <c r="K2220" s="246"/>
      <c r="L2220" s="246"/>
      <c r="M2220" s="246"/>
      <c r="N2220" s="246"/>
      <c r="O2220" s="246"/>
    </row>
    <row r="2221" spans="1:15" s="17" customFormat="1">
      <c r="A2221" s="160"/>
      <c r="B2221" s="160"/>
      <c r="D2221" s="141"/>
      <c r="E2221" s="141"/>
      <c r="I2221" s="246"/>
      <c r="J2221" s="246"/>
      <c r="K2221" s="246"/>
      <c r="L2221" s="246"/>
      <c r="M2221" s="246"/>
      <c r="N2221" s="246"/>
      <c r="O2221" s="246"/>
    </row>
    <row r="2222" spans="1:15" s="17" customFormat="1">
      <c r="A2222" s="160"/>
      <c r="B2222" s="160"/>
      <c r="D2222" s="141"/>
      <c r="E2222" s="141"/>
      <c r="I2222" s="246"/>
      <c r="J2222" s="246"/>
      <c r="K2222" s="246"/>
      <c r="L2222" s="246"/>
      <c r="M2222" s="246"/>
      <c r="N2222" s="246"/>
      <c r="O2222" s="246"/>
    </row>
    <row r="2223" spans="1:15" s="17" customFormat="1">
      <c r="A2223" s="160"/>
      <c r="B2223" s="160"/>
      <c r="D2223" s="141"/>
      <c r="E2223" s="141"/>
      <c r="I2223" s="246"/>
      <c r="J2223" s="246"/>
      <c r="K2223" s="246"/>
      <c r="L2223" s="246"/>
      <c r="M2223" s="246"/>
      <c r="N2223" s="246"/>
      <c r="O2223" s="246"/>
    </row>
    <row r="2224" spans="1:15" s="17" customFormat="1">
      <c r="A2224" s="160"/>
      <c r="B2224" s="160"/>
      <c r="D2224" s="141"/>
      <c r="E2224" s="141"/>
      <c r="I2224" s="246"/>
      <c r="J2224" s="246"/>
      <c r="K2224" s="246"/>
      <c r="L2224" s="246"/>
      <c r="M2224" s="246"/>
      <c r="N2224" s="246"/>
      <c r="O2224" s="246"/>
    </row>
    <row r="2225" spans="1:15" s="17" customFormat="1">
      <c r="A2225" s="160"/>
      <c r="B2225" s="160"/>
      <c r="D2225" s="141"/>
      <c r="E2225" s="141"/>
      <c r="I2225" s="246"/>
      <c r="J2225" s="246"/>
      <c r="K2225" s="246"/>
      <c r="L2225" s="246"/>
      <c r="M2225" s="246"/>
      <c r="N2225" s="246"/>
      <c r="O2225" s="246"/>
    </row>
    <row r="2226" spans="1:15" s="17" customFormat="1">
      <c r="A2226" s="160"/>
      <c r="B2226" s="160"/>
      <c r="D2226" s="141"/>
      <c r="E2226" s="141"/>
      <c r="I2226" s="246"/>
      <c r="J2226" s="246"/>
      <c r="K2226" s="246"/>
      <c r="L2226" s="246"/>
      <c r="M2226" s="246"/>
      <c r="N2226" s="246"/>
      <c r="O2226" s="246"/>
    </row>
    <row r="2227" spans="1:15" s="17" customFormat="1">
      <c r="A2227" s="160"/>
      <c r="B2227" s="160"/>
      <c r="D2227" s="141"/>
      <c r="E2227" s="141"/>
      <c r="I2227" s="246"/>
      <c r="J2227" s="246"/>
      <c r="K2227" s="246"/>
      <c r="L2227" s="246"/>
      <c r="M2227" s="246"/>
      <c r="N2227" s="246"/>
      <c r="O2227" s="246"/>
    </row>
    <row r="2228" spans="1:15" s="17" customFormat="1">
      <c r="A2228" s="160"/>
      <c r="B2228" s="160"/>
      <c r="D2228" s="141"/>
      <c r="E2228" s="141"/>
      <c r="I2228" s="246"/>
      <c r="J2228" s="246"/>
      <c r="K2228" s="246"/>
      <c r="L2228" s="246"/>
      <c r="M2228" s="246"/>
      <c r="N2228" s="246"/>
      <c r="O2228" s="246"/>
    </row>
    <row r="2229" spans="1:15" s="17" customFormat="1">
      <c r="A2229" s="160"/>
      <c r="B2229" s="160"/>
      <c r="D2229" s="141"/>
      <c r="E2229" s="141"/>
      <c r="I2229" s="246"/>
      <c r="J2229" s="246"/>
      <c r="K2229" s="246"/>
      <c r="L2229" s="246"/>
      <c r="M2229" s="246"/>
      <c r="N2229" s="246"/>
      <c r="O2229" s="246"/>
    </row>
    <row r="2230" spans="1:15" s="17" customFormat="1">
      <c r="A2230" s="160"/>
      <c r="B2230" s="160"/>
      <c r="D2230" s="141"/>
      <c r="E2230" s="141"/>
      <c r="I2230" s="246"/>
      <c r="J2230" s="246"/>
      <c r="K2230" s="246"/>
      <c r="L2230" s="246"/>
      <c r="M2230" s="246"/>
      <c r="N2230" s="246"/>
      <c r="O2230" s="246"/>
    </row>
    <row r="2231" spans="1:15" s="17" customFormat="1">
      <c r="A2231" s="160"/>
      <c r="B2231" s="160"/>
      <c r="D2231" s="141"/>
      <c r="E2231" s="141"/>
      <c r="I2231" s="246"/>
      <c r="J2231" s="246"/>
      <c r="K2231" s="246"/>
      <c r="L2231" s="246"/>
      <c r="M2231" s="246"/>
      <c r="N2231" s="246"/>
      <c r="O2231" s="246"/>
    </row>
    <row r="2232" spans="1:15" s="17" customFormat="1">
      <c r="A2232" s="160"/>
      <c r="B2232" s="160"/>
      <c r="D2232" s="141"/>
      <c r="E2232" s="141"/>
      <c r="I2232" s="246"/>
      <c r="J2232" s="246"/>
      <c r="K2232" s="246"/>
      <c r="L2232" s="246"/>
      <c r="M2232" s="246"/>
      <c r="N2232" s="246"/>
      <c r="O2232" s="246"/>
    </row>
    <row r="2233" spans="1:15" s="17" customFormat="1">
      <c r="A2233" s="160"/>
      <c r="B2233" s="160"/>
      <c r="D2233" s="141"/>
      <c r="E2233" s="141"/>
      <c r="I2233" s="246"/>
      <c r="J2233" s="246"/>
      <c r="K2233" s="246"/>
      <c r="L2233" s="246"/>
      <c r="M2233" s="246"/>
      <c r="N2233" s="246"/>
      <c r="O2233" s="246"/>
    </row>
    <row r="2234" spans="1:15" s="17" customFormat="1">
      <c r="A2234" s="160"/>
      <c r="B2234" s="160"/>
      <c r="D2234" s="141"/>
      <c r="E2234" s="141"/>
      <c r="I2234" s="246"/>
      <c r="J2234" s="246"/>
      <c r="K2234" s="246"/>
      <c r="L2234" s="246"/>
      <c r="M2234" s="246"/>
      <c r="N2234" s="246"/>
      <c r="O2234" s="246"/>
    </row>
    <row r="2235" spans="1:15" s="17" customFormat="1">
      <c r="A2235" s="160"/>
      <c r="B2235" s="160"/>
      <c r="D2235" s="141"/>
      <c r="E2235" s="141"/>
      <c r="I2235" s="246"/>
      <c r="J2235" s="246"/>
      <c r="K2235" s="246"/>
      <c r="L2235" s="246"/>
      <c r="M2235" s="246"/>
      <c r="N2235" s="246"/>
      <c r="O2235" s="246"/>
    </row>
    <row r="2236" spans="1:15" s="17" customFormat="1">
      <c r="A2236" s="160"/>
      <c r="B2236" s="160"/>
      <c r="D2236" s="141"/>
      <c r="E2236" s="141"/>
      <c r="I2236" s="246"/>
      <c r="J2236" s="246"/>
      <c r="K2236" s="246"/>
      <c r="L2236" s="246"/>
      <c r="M2236" s="246"/>
      <c r="N2236" s="246"/>
      <c r="O2236" s="246"/>
    </row>
    <row r="2237" spans="1:15" s="17" customFormat="1">
      <c r="A2237" s="160"/>
      <c r="B2237" s="160"/>
      <c r="D2237" s="141"/>
      <c r="E2237" s="141"/>
      <c r="I2237" s="246"/>
      <c r="J2237" s="246"/>
      <c r="K2237" s="246"/>
      <c r="L2237" s="246"/>
      <c r="M2237" s="246"/>
      <c r="N2237" s="246"/>
      <c r="O2237" s="246"/>
    </row>
    <row r="2238" spans="1:15" s="17" customFormat="1">
      <c r="A2238" s="160"/>
      <c r="B2238" s="160"/>
      <c r="D2238" s="141"/>
      <c r="E2238" s="141"/>
      <c r="I2238" s="246"/>
      <c r="J2238" s="246"/>
      <c r="K2238" s="246"/>
      <c r="L2238" s="246"/>
      <c r="M2238" s="246"/>
      <c r="N2238" s="246"/>
      <c r="O2238" s="246"/>
    </row>
    <row r="2239" spans="1:15" s="17" customFormat="1">
      <c r="A2239" s="160"/>
      <c r="B2239" s="160"/>
      <c r="D2239" s="141"/>
      <c r="E2239" s="141"/>
      <c r="I2239" s="246"/>
      <c r="J2239" s="246"/>
      <c r="K2239" s="246"/>
      <c r="L2239" s="246"/>
      <c r="M2239" s="246"/>
      <c r="N2239" s="246"/>
      <c r="O2239" s="246"/>
    </row>
    <row r="2240" spans="1:15" s="17" customFormat="1">
      <c r="A2240" s="160"/>
      <c r="B2240" s="160"/>
      <c r="D2240" s="141"/>
      <c r="E2240" s="141"/>
      <c r="I2240" s="246"/>
      <c r="J2240" s="246"/>
      <c r="K2240" s="246"/>
      <c r="L2240" s="246"/>
      <c r="M2240" s="246"/>
      <c r="N2240" s="246"/>
      <c r="O2240" s="246"/>
    </row>
    <row r="2241" spans="1:15" s="17" customFormat="1">
      <c r="A2241" s="160"/>
      <c r="B2241" s="160"/>
      <c r="D2241" s="141"/>
      <c r="E2241" s="141"/>
      <c r="I2241" s="246"/>
      <c r="J2241" s="246"/>
      <c r="K2241" s="246"/>
      <c r="L2241" s="246"/>
      <c r="M2241" s="246"/>
      <c r="N2241" s="246"/>
      <c r="O2241" s="246"/>
    </row>
    <row r="2242" spans="1:15" s="17" customFormat="1">
      <c r="A2242" s="160"/>
      <c r="B2242" s="160"/>
      <c r="D2242" s="141"/>
      <c r="E2242" s="141"/>
      <c r="I2242" s="246"/>
      <c r="J2242" s="246"/>
      <c r="K2242" s="246"/>
      <c r="L2242" s="246"/>
      <c r="M2242" s="246"/>
      <c r="N2242" s="246"/>
      <c r="O2242" s="246"/>
    </row>
    <row r="2243" spans="1:15" s="17" customFormat="1">
      <c r="A2243" s="160"/>
      <c r="B2243" s="160"/>
      <c r="D2243" s="141"/>
      <c r="E2243" s="141"/>
      <c r="I2243" s="246"/>
      <c r="J2243" s="246"/>
      <c r="K2243" s="246"/>
      <c r="L2243" s="246"/>
      <c r="M2243" s="246"/>
      <c r="N2243" s="246"/>
      <c r="O2243" s="246"/>
    </row>
    <row r="2244" spans="1:15" s="17" customFormat="1">
      <c r="A2244" s="160"/>
      <c r="B2244" s="160"/>
      <c r="D2244" s="141"/>
      <c r="E2244" s="141"/>
      <c r="I2244" s="246"/>
      <c r="J2244" s="246"/>
      <c r="K2244" s="246"/>
      <c r="L2244" s="246"/>
      <c r="M2244" s="246"/>
      <c r="N2244" s="246"/>
      <c r="O2244" s="246"/>
    </row>
    <row r="2245" spans="1:15" s="17" customFormat="1">
      <c r="A2245" s="160"/>
      <c r="B2245" s="160"/>
      <c r="D2245" s="141"/>
      <c r="E2245" s="141"/>
      <c r="I2245" s="246"/>
      <c r="J2245" s="246"/>
      <c r="K2245" s="246"/>
      <c r="L2245" s="246"/>
      <c r="M2245" s="246"/>
      <c r="N2245" s="246"/>
      <c r="O2245" s="246"/>
    </row>
    <row r="2246" spans="1:15" s="17" customFormat="1">
      <c r="A2246" s="160"/>
      <c r="B2246" s="160"/>
      <c r="D2246" s="141"/>
      <c r="E2246" s="141"/>
      <c r="I2246" s="246"/>
      <c r="J2246" s="246"/>
      <c r="K2246" s="246"/>
      <c r="L2246" s="246"/>
      <c r="M2246" s="246"/>
      <c r="N2246" s="246"/>
      <c r="O2246" s="246"/>
    </row>
    <row r="2247" spans="1:15" s="17" customFormat="1">
      <c r="A2247" s="160"/>
      <c r="B2247" s="160"/>
      <c r="D2247" s="141"/>
      <c r="E2247" s="141"/>
      <c r="I2247" s="246"/>
      <c r="J2247" s="246"/>
      <c r="K2247" s="246"/>
      <c r="L2247" s="246"/>
      <c r="M2247" s="246"/>
      <c r="N2247" s="246"/>
      <c r="O2247" s="246"/>
    </row>
    <row r="2248" spans="1:15" s="17" customFormat="1">
      <c r="A2248" s="160"/>
      <c r="B2248" s="160"/>
      <c r="D2248" s="141"/>
      <c r="E2248" s="141"/>
      <c r="I2248" s="246"/>
      <c r="J2248" s="246"/>
      <c r="K2248" s="246"/>
      <c r="L2248" s="246"/>
      <c r="M2248" s="246"/>
      <c r="N2248" s="246"/>
      <c r="O2248" s="246"/>
    </row>
    <row r="2249" spans="1:15" s="17" customFormat="1">
      <c r="A2249" s="160"/>
      <c r="B2249" s="160"/>
      <c r="D2249" s="141"/>
      <c r="E2249" s="141"/>
      <c r="I2249" s="246"/>
      <c r="J2249" s="246"/>
      <c r="K2249" s="246"/>
      <c r="L2249" s="246"/>
      <c r="M2249" s="246"/>
      <c r="N2249" s="246"/>
      <c r="O2249" s="246"/>
    </row>
    <row r="2250" spans="1:15" s="17" customFormat="1">
      <c r="A2250" s="160"/>
      <c r="B2250" s="160"/>
      <c r="D2250" s="141"/>
      <c r="E2250" s="141"/>
      <c r="I2250" s="246"/>
      <c r="J2250" s="246"/>
      <c r="K2250" s="246"/>
      <c r="L2250" s="246"/>
      <c r="M2250" s="246"/>
      <c r="N2250" s="246"/>
      <c r="O2250" s="246"/>
    </row>
    <row r="2251" spans="1:15" s="17" customFormat="1">
      <c r="A2251" s="160"/>
      <c r="B2251" s="160"/>
      <c r="D2251" s="141"/>
      <c r="E2251" s="141"/>
      <c r="I2251" s="246"/>
      <c r="J2251" s="246"/>
      <c r="K2251" s="246"/>
      <c r="L2251" s="246"/>
      <c r="M2251" s="246"/>
      <c r="N2251" s="246"/>
      <c r="O2251" s="246"/>
    </row>
    <row r="2252" spans="1:15" s="17" customFormat="1">
      <c r="A2252" s="160"/>
      <c r="B2252" s="160"/>
      <c r="D2252" s="141"/>
      <c r="E2252" s="141"/>
      <c r="I2252" s="246"/>
      <c r="J2252" s="246"/>
      <c r="K2252" s="246"/>
      <c r="L2252" s="246"/>
      <c r="M2252" s="246"/>
      <c r="N2252" s="246"/>
      <c r="O2252" s="246"/>
    </row>
    <row r="2253" spans="1:15" s="17" customFormat="1">
      <c r="A2253" s="160"/>
      <c r="B2253" s="160"/>
      <c r="D2253" s="141"/>
      <c r="E2253" s="141"/>
      <c r="I2253" s="246"/>
      <c r="J2253" s="246"/>
      <c r="K2253" s="246"/>
      <c r="L2253" s="246"/>
      <c r="M2253" s="246"/>
      <c r="N2253" s="246"/>
      <c r="O2253" s="246"/>
    </row>
    <row r="2254" spans="1:15" s="17" customFormat="1">
      <c r="A2254" s="160"/>
      <c r="B2254" s="160"/>
      <c r="D2254" s="141"/>
      <c r="E2254" s="141"/>
      <c r="I2254" s="246"/>
      <c r="J2254" s="246"/>
      <c r="K2254" s="246"/>
      <c r="L2254" s="246"/>
      <c r="M2254" s="246"/>
      <c r="N2254" s="246"/>
      <c r="O2254" s="246"/>
    </row>
    <row r="2255" spans="1:15" s="17" customFormat="1">
      <c r="A2255" s="160"/>
      <c r="B2255" s="160"/>
      <c r="D2255" s="141"/>
      <c r="E2255" s="141"/>
      <c r="I2255" s="246"/>
      <c r="J2255" s="246"/>
      <c r="K2255" s="246"/>
      <c r="L2255" s="246"/>
      <c r="M2255" s="246"/>
      <c r="N2255" s="246"/>
      <c r="O2255" s="246"/>
    </row>
    <row r="2256" spans="1:15" s="17" customFormat="1">
      <c r="A2256" s="160"/>
      <c r="B2256" s="160"/>
      <c r="D2256" s="141"/>
      <c r="E2256" s="141"/>
      <c r="I2256" s="246"/>
      <c r="J2256" s="246"/>
      <c r="K2256" s="246"/>
      <c r="L2256" s="246"/>
      <c r="M2256" s="246"/>
      <c r="N2256" s="246"/>
      <c r="O2256" s="246"/>
    </row>
    <row r="2257" spans="1:15" s="17" customFormat="1">
      <c r="A2257" s="160"/>
      <c r="B2257" s="160"/>
      <c r="D2257" s="141"/>
      <c r="E2257" s="141"/>
      <c r="I2257" s="246"/>
      <c r="J2257" s="246"/>
      <c r="K2257" s="246"/>
      <c r="L2257" s="246"/>
      <c r="M2257" s="246"/>
      <c r="N2257" s="246"/>
      <c r="O2257" s="246"/>
    </row>
    <row r="2258" spans="1:15" s="17" customFormat="1">
      <c r="A2258" s="160"/>
      <c r="B2258" s="160"/>
      <c r="D2258" s="141"/>
      <c r="E2258" s="141"/>
      <c r="I2258" s="246"/>
      <c r="J2258" s="246"/>
      <c r="K2258" s="246"/>
      <c r="L2258" s="246"/>
      <c r="M2258" s="246"/>
      <c r="N2258" s="246"/>
      <c r="O2258" s="246"/>
    </row>
    <row r="2259" spans="1:15" s="17" customFormat="1">
      <c r="A2259" s="160"/>
      <c r="B2259" s="160"/>
      <c r="D2259" s="141"/>
      <c r="E2259" s="141"/>
      <c r="I2259" s="246"/>
      <c r="J2259" s="246"/>
      <c r="K2259" s="246"/>
      <c r="L2259" s="246"/>
      <c r="M2259" s="246"/>
      <c r="N2259" s="246"/>
      <c r="O2259" s="246"/>
    </row>
    <row r="2260" spans="1:15" s="17" customFormat="1">
      <c r="A2260" s="160"/>
      <c r="B2260" s="160"/>
      <c r="D2260" s="141"/>
      <c r="E2260" s="141"/>
      <c r="I2260" s="246"/>
      <c r="J2260" s="246"/>
      <c r="K2260" s="246"/>
      <c r="L2260" s="246"/>
      <c r="M2260" s="246"/>
      <c r="N2260" s="246"/>
      <c r="O2260" s="246"/>
    </row>
    <row r="2261" spans="1:15" s="17" customFormat="1">
      <c r="A2261" s="160"/>
      <c r="B2261" s="160"/>
      <c r="D2261" s="141"/>
      <c r="E2261" s="141"/>
      <c r="I2261" s="246"/>
      <c r="J2261" s="246"/>
      <c r="K2261" s="246"/>
      <c r="L2261" s="246"/>
      <c r="M2261" s="246"/>
      <c r="N2261" s="246"/>
      <c r="O2261" s="246"/>
    </row>
    <row r="2262" spans="1:15" s="17" customFormat="1">
      <c r="A2262" s="160"/>
      <c r="B2262" s="160"/>
      <c r="D2262" s="141"/>
      <c r="E2262" s="141"/>
      <c r="I2262" s="246"/>
      <c r="J2262" s="246"/>
      <c r="K2262" s="246"/>
      <c r="L2262" s="246"/>
      <c r="M2262" s="246"/>
      <c r="N2262" s="246"/>
      <c r="O2262" s="246"/>
    </row>
    <row r="2263" spans="1:15" s="17" customFormat="1">
      <c r="A2263" s="160"/>
      <c r="B2263" s="160"/>
      <c r="D2263" s="141"/>
      <c r="E2263" s="141"/>
      <c r="I2263" s="246"/>
      <c r="J2263" s="246"/>
      <c r="K2263" s="246"/>
      <c r="L2263" s="246"/>
      <c r="M2263" s="246"/>
      <c r="N2263" s="246"/>
      <c r="O2263" s="246"/>
    </row>
    <row r="2264" spans="1:15" s="17" customFormat="1">
      <c r="A2264" s="160"/>
      <c r="B2264" s="160"/>
      <c r="D2264" s="141"/>
      <c r="E2264" s="141"/>
      <c r="I2264" s="246"/>
      <c r="J2264" s="246"/>
      <c r="K2264" s="246"/>
      <c r="L2264" s="246"/>
      <c r="M2264" s="246"/>
      <c r="N2264" s="246"/>
      <c r="O2264" s="246"/>
    </row>
    <row r="2265" spans="1:15" s="17" customFormat="1">
      <c r="A2265" s="160"/>
      <c r="B2265" s="160"/>
      <c r="D2265" s="141"/>
      <c r="E2265" s="141"/>
      <c r="I2265" s="246"/>
      <c r="J2265" s="246"/>
      <c r="K2265" s="246"/>
      <c r="L2265" s="246"/>
      <c r="M2265" s="246"/>
      <c r="N2265" s="246"/>
      <c r="O2265" s="246"/>
    </row>
    <row r="2266" spans="1:15" s="17" customFormat="1">
      <c r="A2266" s="160"/>
      <c r="B2266" s="160"/>
      <c r="D2266" s="141"/>
      <c r="E2266" s="141"/>
      <c r="I2266" s="246"/>
      <c r="J2266" s="246"/>
      <c r="K2266" s="246"/>
      <c r="L2266" s="246"/>
      <c r="M2266" s="246"/>
      <c r="N2266" s="246"/>
      <c r="O2266" s="246"/>
    </row>
    <row r="2267" spans="1:15" s="17" customFormat="1">
      <c r="A2267" s="160"/>
      <c r="B2267" s="160"/>
      <c r="D2267" s="141"/>
      <c r="E2267" s="141"/>
      <c r="I2267" s="246"/>
      <c r="J2267" s="246"/>
      <c r="K2267" s="246"/>
      <c r="L2267" s="246"/>
      <c r="M2267" s="246"/>
      <c r="N2267" s="246"/>
      <c r="O2267" s="246"/>
    </row>
    <row r="2268" spans="1:15" s="17" customFormat="1">
      <c r="A2268" s="160"/>
      <c r="B2268" s="160"/>
      <c r="D2268" s="141"/>
      <c r="E2268" s="141"/>
      <c r="I2268" s="246"/>
      <c r="J2268" s="246"/>
      <c r="K2268" s="246"/>
      <c r="L2268" s="246"/>
      <c r="M2268" s="246"/>
      <c r="N2268" s="246"/>
      <c r="O2268" s="246"/>
    </row>
    <row r="2269" spans="1:15" s="17" customFormat="1">
      <c r="A2269" s="160"/>
      <c r="B2269" s="160"/>
      <c r="D2269" s="141"/>
      <c r="E2269" s="141"/>
      <c r="I2269" s="246"/>
      <c r="J2269" s="246"/>
      <c r="K2269" s="246"/>
      <c r="L2269" s="246"/>
      <c r="M2269" s="246"/>
      <c r="N2269" s="246"/>
      <c r="O2269" s="246"/>
    </row>
    <row r="2270" spans="1:15" s="17" customFormat="1">
      <c r="A2270" s="160"/>
      <c r="B2270" s="160"/>
      <c r="D2270" s="141"/>
      <c r="E2270" s="141"/>
      <c r="I2270" s="246"/>
      <c r="J2270" s="246"/>
      <c r="K2270" s="246"/>
      <c r="L2270" s="246"/>
      <c r="M2270" s="246"/>
      <c r="N2270" s="246"/>
      <c r="O2270" s="246"/>
    </row>
    <row r="2271" spans="1:15" s="17" customFormat="1">
      <c r="A2271" s="160"/>
      <c r="B2271" s="160"/>
      <c r="D2271" s="141"/>
      <c r="E2271" s="141"/>
      <c r="I2271" s="246"/>
      <c r="J2271" s="246"/>
      <c r="K2271" s="246"/>
      <c r="L2271" s="246"/>
      <c r="M2271" s="246"/>
      <c r="N2271" s="246"/>
      <c r="O2271" s="246"/>
    </row>
    <row r="2272" spans="1:15" s="17" customFormat="1">
      <c r="A2272" s="160"/>
      <c r="B2272" s="160"/>
      <c r="D2272" s="141"/>
      <c r="E2272" s="141"/>
      <c r="I2272" s="246"/>
      <c r="J2272" s="246"/>
      <c r="K2272" s="246"/>
      <c r="L2272" s="246"/>
      <c r="M2272" s="246"/>
      <c r="N2272" s="246"/>
      <c r="O2272" s="246"/>
    </row>
    <row r="2273" spans="1:15" s="17" customFormat="1">
      <c r="A2273" s="160"/>
      <c r="B2273" s="160"/>
      <c r="D2273" s="141"/>
      <c r="E2273" s="141"/>
      <c r="I2273" s="246"/>
      <c r="J2273" s="246"/>
      <c r="K2273" s="246"/>
      <c r="L2273" s="246"/>
      <c r="M2273" s="246"/>
      <c r="N2273" s="246"/>
      <c r="O2273" s="246"/>
    </row>
    <row r="2274" spans="1:15" s="17" customFormat="1">
      <c r="A2274" s="160"/>
      <c r="B2274" s="160"/>
      <c r="D2274" s="141"/>
      <c r="E2274" s="141"/>
      <c r="I2274" s="246"/>
      <c r="J2274" s="246"/>
      <c r="K2274" s="246"/>
      <c r="L2274" s="246"/>
      <c r="M2274" s="246"/>
      <c r="N2274" s="246"/>
      <c r="O2274" s="246"/>
    </row>
    <row r="2275" spans="1:15" s="17" customFormat="1">
      <c r="A2275" s="160"/>
      <c r="B2275" s="160"/>
      <c r="D2275" s="141"/>
      <c r="E2275" s="141"/>
      <c r="I2275" s="246"/>
      <c r="J2275" s="246"/>
      <c r="K2275" s="246"/>
      <c r="L2275" s="246"/>
      <c r="M2275" s="246"/>
      <c r="N2275" s="246"/>
      <c r="O2275" s="246"/>
    </row>
    <row r="2276" spans="1:15" s="17" customFormat="1">
      <c r="A2276" s="160"/>
      <c r="B2276" s="160"/>
      <c r="D2276" s="141"/>
      <c r="E2276" s="141"/>
      <c r="I2276" s="246"/>
      <c r="J2276" s="246"/>
      <c r="K2276" s="246"/>
      <c r="L2276" s="246"/>
      <c r="M2276" s="246"/>
      <c r="N2276" s="246"/>
      <c r="O2276" s="246"/>
    </row>
    <row r="2277" spans="1:15" s="17" customFormat="1">
      <c r="A2277" s="160"/>
      <c r="B2277" s="160"/>
      <c r="D2277" s="141"/>
      <c r="E2277" s="141"/>
      <c r="I2277" s="246"/>
      <c r="J2277" s="246"/>
      <c r="K2277" s="246"/>
      <c r="L2277" s="246"/>
      <c r="M2277" s="246"/>
      <c r="N2277" s="246"/>
      <c r="O2277" s="246"/>
    </row>
    <row r="2278" spans="1:15" s="17" customFormat="1">
      <c r="A2278" s="160"/>
      <c r="B2278" s="160"/>
      <c r="D2278" s="141"/>
      <c r="E2278" s="141"/>
      <c r="I2278" s="246"/>
      <c r="J2278" s="246"/>
      <c r="K2278" s="246"/>
      <c r="L2278" s="246"/>
      <c r="M2278" s="246"/>
      <c r="N2278" s="246"/>
      <c r="O2278" s="246"/>
    </row>
    <row r="2279" spans="1:15" s="17" customFormat="1">
      <c r="A2279" s="160"/>
      <c r="B2279" s="160"/>
      <c r="D2279" s="141"/>
      <c r="E2279" s="141"/>
      <c r="I2279" s="246"/>
      <c r="J2279" s="246"/>
      <c r="K2279" s="246"/>
      <c r="L2279" s="246"/>
      <c r="M2279" s="246"/>
      <c r="N2279" s="246"/>
      <c r="O2279" s="246"/>
    </row>
    <row r="2280" spans="1:15" s="17" customFormat="1">
      <c r="A2280" s="160"/>
      <c r="B2280" s="160"/>
      <c r="D2280" s="141"/>
      <c r="E2280" s="141"/>
      <c r="I2280" s="246"/>
      <c r="J2280" s="246"/>
      <c r="K2280" s="246"/>
      <c r="L2280" s="246"/>
      <c r="M2280" s="246"/>
      <c r="N2280" s="246"/>
      <c r="O2280" s="246"/>
    </row>
    <row r="2281" spans="1:15" s="17" customFormat="1">
      <c r="A2281" s="160"/>
      <c r="B2281" s="160"/>
      <c r="D2281" s="141"/>
      <c r="E2281" s="141"/>
      <c r="I2281" s="246"/>
      <c r="J2281" s="246"/>
      <c r="K2281" s="246"/>
      <c r="L2281" s="246"/>
      <c r="M2281" s="246"/>
      <c r="N2281" s="246"/>
      <c r="O2281" s="246"/>
    </row>
    <row r="2282" spans="1:15" s="17" customFormat="1">
      <c r="A2282" s="160"/>
      <c r="B2282" s="160"/>
      <c r="D2282" s="141"/>
      <c r="E2282" s="141"/>
      <c r="I2282" s="246"/>
      <c r="J2282" s="246"/>
      <c r="K2282" s="246"/>
      <c r="L2282" s="246"/>
      <c r="M2282" s="246"/>
      <c r="N2282" s="246"/>
      <c r="O2282" s="246"/>
    </row>
    <row r="2283" spans="1:15" s="17" customFormat="1">
      <c r="A2283" s="160"/>
      <c r="B2283" s="160"/>
      <c r="D2283" s="141"/>
      <c r="E2283" s="141"/>
      <c r="I2283" s="246"/>
      <c r="J2283" s="246"/>
      <c r="K2283" s="246"/>
      <c r="L2283" s="246"/>
      <c r="M2283" s="246"/>
      <c r="N2283" s="246"/>
      <c r="O2283" s="246"/>
    </row>
    <row r="2284" spans="1:15" s="17" customFormat="1">
      <c r="A2284" s="160"/>
      <c r="B2284" s="160"/>
      <c r="D2284" s="141"/>
      <c r="E2284" s="141"/>
      <c r="I2284" s="246"/>
      <c r="J2284" s="246"/>
      <c r="K2284" s="246"/>
      <c r="L2284" s="246"/>
      <c r="M2284" s="246"/>
      <c r="N2284" s="246"/>
      <c r="O2284" s="246"/>
    </row>
    <row r="2285" spans="1:15" s="17" customFormat="1">
      <c r="A2285" s="160"/>
      <c r="B2285" s="160"/>
      <c r="D2285" s="141"/>
      <c r="E2285" s="141"/>
      <c r="I2285" s="246"/>
      <c r="J2285" s="246"/>
      <c r="K2285" s="246"/>
      <c r="L2285" s="246"/>
      <c r="M2285" s="246"/>
      <c r="N2285" s="246"/>
      <c r="O2285" s="246"/>
    </row>
    <row r="2286" spans="1:15" s="17" customFormat="1">
      <c r="A2286" s="160"/>
      <c r="B2286" s="160"/>
      <c r="D2286" s="141"/>
      <c r="E2286" s="141"/>
      <c r="I2286" s="246"/>
      <c r="J2286" s="246"/>
      <c r="K2286" s="246"/>
      <c r="L2286" s="246"/>
      <c r="M2286" s="246"/>
      <c r="N2286" s="246"/>
      <c r="O2286" s="246"/>
    </row>
    <row r="2287" spans="1:15" s="17" customFormat="1">
      <c r="A2287" s="160"/>
      <c r="B2287" s="160"/>
      <c r="D2287" s="141"/>
      <c r="E2287" s="141"/>
      <c r="I2287" s="246"/>
      <c r="J2287" s="246"/>
      <c r="K2287" s="246"/>
      <c r="L2287" s="246"/>
      <c r="M2287" s="246"/>
      <c r="N2287" s="246"/>
      <c r="O2287" s="246"/>
    </row>
    <row r="2288" spans="1:15" s="17" customFormat="1">
      <c r="A2288" s="160"/>
      <c r="B2288" s="160"/>
      <c r="D2288" s="141"/>
      <c r="E2288" s="141"/>
      <c r="I2288" s="246"/>
      <c r="J2288" s="246"/>
      <c r="K2288" s="246"/>
      <c r="L2288" s="246"/>
      <c r="M2288" s="246"/>
      <c r="N2288" s="246"/>
      <c r="O2288" s="246"/>
    </row>
    <row r="2289" spans="1:15" s="17" customFormat="1">
      <c r="A2289" s="160"/>
      <c r="B2289" s="160"/>
      <c r="D2289" s="141"/>
      <c r="E2289" s="141"/>
      <c r="I2289" s="246"/>
      <c r="J2289" s="246"/>
      <c r="K2289" s="246"/>
      <c r="L2289" s="246"/>
      <c r="M2289" s="246"/>
      <c r="N2289" s="246"/>
      <c r="O2289" s="246"/>
    </row>
    <row r="2290" spans="1:15" s="17" customFormat="1">
      <c r="A2290" s="160"/>
      <c r="B2290" s="160"/>
      <c r="D2290" s="141"/>
      <c r="E2290" s="141"/>
      <c r="I2290" s="246"/>
      <c r="J2290" s="246"/>
      <c r="K2290" s="246"/>
      <c r="L2290" s="246"/>
      <c r="M2290" s="246"/>
      <c r="N2290" s="246"/>
      <c r="O2290" s="246"/>
    </row>
    <row r="2291" spans="1:15" s="17" customFormat="1">
      <c r="A2291" s="160"/>
      <c r="B2291" s="160"/>
      <c r="D2291" s="141"/>
      <c r="E2291" s="141"/>
      <c r="I2291" s="246"/>
      <c r="J2291" s="246"/>
      <c r="K2291" s="246"/>
      <c r="L2291" s="246"/>
      <c r="M2291" s="246"/>
      <c r="N2291" s="246"/>
      <c r="O2291" s="246"/>
    </row>
    <row r="2292" spans="1:15" s="17" customFormat="1">
      <c r="A2292" s="160"/>
      <c r="B2292" s="160"/>
      <c r="D2292" s="141"/>
      <c r="E2292" s="141"/>
      <c r="I2292" s="246"/>
      <c r="J2292" s="246"/>
      <c r="K2292" s="246"/>
      <c r="L2292" s="246"/>
      <c r="M2292" s="246"/>
      <c r="N2292" s="246"/>
      <c r="O2292" s="246"/>
    </row>
    <row r="2293" spans="1:15" s="17" customFormat="1">
      <c r="A2293" s="160"/>
      <c r="B2293" s="160"/>
      <c r="D2293" s="141"/>
      <c r="E2293" s="141"/>
      <c r="I2293" s="246"/>
      <c r="J2293" s="246"/>
      <c r="K2293" s="246"/>
      <c r="L2293" s="246"/>
      <c r="M2293" s="246"/>
      <c r="N2293" s="246"/>
      <c r="O2293" s="246"/>
    </row>
    <row r="2294" spans="1:15" s="17" customFormat="1">
      <c r="A2294" s="160"/>
      <c r="B2294" s="160"/>
      <c r="D2294" s="141"/>
      <c r="E2294" s="141"/>
      <c r="I2294" s="246"/>
      <c r="J2294" s="246"/>
      <c r="K2294" s="246"/>
      <c r="L2294" s="246"/>
      <c r="M2294" s="246"/>
      <c r="N2294" s="246"/>
      <c r="O2294" s="246"/>
    </row>
    <row r="2295" spans="1:15" s="17" customFormat="1">
      <c r="A2295" s="160"/>
      <c r="B2295" s="160"/>
      <c r="D2295" s="141"/>
      <c r="E2295" s="141"/>
      <c r="I2295" s="246"/>
      <c r="J2295" s="246"/>
      <c r="K2295" s="246"/>
      <c r="L2295" s="246"/>
      <c r="M2295" s="246"/>
      <c r="N2295" s="246"/>
      <c r="O2295" s="246"/>
    </row>
    <row r="2296" spans="1:15" s="17" customFormat="1">
      <c r="A2296" s="160"/>
      <c r="B2296" s="160"/>
      <c r="D2296" s="141"/>
      <c r="E2296" s="141"/>
      <c r="I2296" s="246"/>
      <c r="J2296" s="246"/>
      <c r="K2296" s="246"/>
      <c r="L2296" s="246"/>
      <c r="M2296" s="246"/>
      <c r="N2296" s="246"/>
      <c r="O2296" s="246"/>
    </row>
    <row r="2297" spans="1:15" s="17" customFormat="1">
      <c r="A2297" s="160"/>
      <c r="B2297" s="160"/>
      <c r="D2297" s="141"/>
      <c r="E2297" s="141"/>
      <c r="I2297" s="246"/>
      <c r="J2297" s="246"/>
      <c r="K2297" s="246"/>
      <c r="L2297" s="246"/>
      <c r="M2297" s="246"/>
      <c r="N2297" s="246"/>
      <c r="O2297" s="246"/>
    </row>
    <row r="2298" spans="1:15" s="17" customFormat="1">
      <c r="A2298" s="160"/>
      <c r="B2298" s="160"/>
      <c r="D2298" s="141"/>
      <c r="E2298" s="141"/>
      <c r="I2298" s="246"/>
      <c r="J2298" s="246"/>
      <c r="K2298" s="246"/>
      <c r="L2298" s="246"/>
      <c r="M2298" s="246"/>
      <c r="N2298" s="246"/>
      <c r="O2298" s="246"/>
    </row>
    <row r="2299" spans="1:15" s="17" customFormat="1">
      <c r="A2299" s="160"/>
      <c r="B2299" s="160"/>
      <c r="D2299" s="141"/>
      <c r="E2299" s="141"/>
      <c r="I2299" s="246"/>
      <c r="J2299" s="246"/>
      <c r="K2299" s="246"/>
      <c r="L2299" s="246"/>
      <c r="M2299" s="246"/>
      <c r="N2299" s="246"/>
      <c r="O2299" s="246"/>
    </row>
    <row r="2300" spans="1:15" s="17" customFormat="1">
      <c r="A2300" s="160"/>
      <c r="B2300" s="160"/>
      <c r="D2300" s="141"/>
      <c r="E2300" s="141"/>
      <c r="I2300" s="246"/>
      <c r="J2300" s="246"/>
      <c r="K2300" s="246"/>
      <c r="L2300" s="246"/>
      <c r="M2300" s="246"/>
      <c r="N2300" s="246"/>
      <c r="O2300" s="246"/>
    </row>
    <row r="2301" spans="1:15" s="17" customFormat="1">
      <c r="A2301" s="160"/>
      <c r="B2301" s="160"/>
      <c r="D2301" s="141"/>
      <c r="E2301" s="141"/>
      <c r="I2301" s="246"/>
      <c r="J2301" s="246"/>
      <c r="K2301" s="246"/>
      <c r="L2301" s="246"/>
      <c r="M2301" s="246"/>
      <c r="N2301" s="246"/>
      <c r="O2301" s="246"/>
    </row>
    <row r="2302" spans="1:15" s="17" customFormat="1">
      <c r="A2302" s="160"/>
      <c r="B2302" s="160"/>
      <c r="D2302" s="141"/>
      <c r="E2302" s="141"/>
      <c r="I2302" s="246"/>
      <c r="J2302" s="246"/>
      <c r="K2302" s="246"/>
      <c r="L2302" s="246"/>
      <c r="M2302" s="246"/>
      <c r="N2302" s="246"/>
      <c r="O2302" s="246"/>
    </row>
    <row r="2303" spans="1:15" s="17" customFormat="1">
      <c r="A2303" s="160"/>
      <c r="B2303" s="160"/>
      <c r="D2303" s="141"/>
      <c r="E2303" s="141"/>
      <c r="I2303" s="246"/>
      <c r="J2303" s="246"/>
      <c r="K2303" s="246"/>
      <c r="L2303" s="246"/>
      <c r="M2303" s="246"/>
      <c r="N2303" s="246"/>
      <c r="O2303" s="246"/>
    </row>
    <row r="2304" spans="1:15" s="17" customFormat="1">
      <c r="A2304" s="160"/>
      <c r="B2304" s="160"/>
      <c r="D2304" s="141"/>
      <c r="E2304" s="141"/>
      <c r="I2304" s="246"/>
      <c r="J2304" s="246"/>
      <c r="K2304" s="246"/>
      <c r="L2304" s="246"/>
      <c r="M2304" s="246"/>
      <c r="N2304" s="246"/>
      <c r="O2304" s="246"/>
    </row>
    <row r="2305" spans="1:15" s="17" customFormat="1">
      <c r="A2305" s="160"/>
      <c r="B2305" s="160"/>
      <c r="D2305" s="141"/>
      <c r="E2305" s="141"/>
      <c r="I2305" s="246"/>
      <c r="J2305" s="246"/>
      <c r="K2305" s="246"/>
      <c r="L2305" s="246"/>
      <c r="M2305" s="246"/>
      <c r="N2305" s="246"/>
      <c r="O2305" s="246"/>
    </row>
    <row r="2306" spans="1:15" s="17" customFormat="1">
      <c r="A2306" s="160"/>
      <c r="B2306" s="160"/>
      <c r="D2306" s="141"/>
      <c r="E2306" s="141"/>
      <c r="I2306" s="246"/>
      <c r="J2306" s="246"/>
      <c r="K2306" s="246"/>
      <c r="L2306" s="246"/>
      <c r="M2306" s="246"/>
      <c r="N2306" s="246"/>
      <c r="O2306" s="246"/>
    </row>
    <row r="2307" spans="1:15" s="17" customFormat="1">
      <c r="A2307" s="160"/>
      <c r="B2307" s="160"/>
      <c r="D2307" s="141"/>
      <c r="E2307" s="141"/>
      <c r="I2307" s="246"/>
      <c r="J2307" s="246"/>
      <c r="K2307" s="246"/>
      <c r="L2307" s="246"/>
      <c r="M2307" s="246"/>
      <c r="N2307" s="246"/>
      <c r="O2307" s="246"/>
    </row>
    <row r="2308" spans="1:15" s="17" customFormat="1">
      <c r="A2308" s="160"/>
      <c r="B2308" s="160"/>
      <c r="D2308" s="141"/>
      <c r="E2308" s="141"/>
      <c r="I2308" s="246"/>
      <c r="J2308" s="246"/>
      <c r="K2308" s="246"/>
      <c r="L2308" s="246"/>
      <c r="M2308" s="246"/>
      <c r="N2308" s="246"/>
      <c r="O2308" s="246"/>
    </row>
    <row r="2309" spans="1:15" s="17" customFormat="1">
      <c r="A2309" s="160"/>
      <c r="B2309" s="160"/>
      <c r="D2309" s="141"/>
      <c r="E2309" s="141"/>
      <c r="I2309" s="246"/>
      <c r="J2309" s="246"/>
      <c r="K2309" s="246"/>
      <c r="L2309" s="246"/>
      <c r="M2309" s="246"/>
      <c r="N2309" s="246"/>
      <c r="O2309" s="246"/>
    </row>
    <row r="2310" spans="1:15" s="17" customFormat="1">
      <c r="A2310" s="160"/>
      <c r="B2310" s="160"/>
      <c r="D2310" s="141"/>
      <c r="E2310" s="141"/>
      <c r="I2310" s="246"/>
      <c r="J2310" s="246"/>
      <c r="K2310" s="246"/>
      <c r="L2310" s="246"/>
      <c r="M2310" s="246"/>
      <c r="N2310" s="246"/>
      <c r="O2310" s="246"/>
    </row>
    <row r="2311" spans="1:15" s="17" customFormat="1">
      <c r="A2311" s="160"/>
      <c r="B2311" s="160"/>
      <c r="D2311" s="141"/>
      <c r="E2311" s="141"/>
      <c r="I2311" s="246"/>
      <c r="J2311" s="246"/>
      <c r="K2311" s="246"/>
      <c r="L2311" s="246"/>
      <c r="M2311" s="246"/>
      <c r="N2311" s="246"/>
      <c r="O2311" s="246"/>
    </row>
    <row r="2312" spans="1:15" s="17" customFormat="1">
      <c r="A2312" s="160"/>
      <c r="B2312" s="160"/>
      <c r="D2312" s="141"/>
      <c r="E2312" s="141"/>
      <c r="I2312" s="246"/>
      <c r="J2312" s="246"/>
      <c r="K2312" s="246"/>
      <c r="L2312" s="246"/>
      <c r="M2312" s="246"/>
      <c r="N2312" s="246"/>
      <c r="O2312" s="246"/>
    </row>
    <row r="2313" spans="1:15" s="17" customFormat="1">
      <c r="A2313" s="160"/>
      <c r="B2313" s="160"/>
      <c r="D2313" s="141"/>
      <c r="E2313" s="141"/>
      <c r="I2313" s="246"/>
      <c r="J2313" s="246"/>
      <c r="K2313" s="246"/>
      <c r="L2313" s="246"/>
      <c r="M2313" s="246"/>
      <c r="N2313" s="246"/>
      <c r="O2313" s="246"/>
    </row>
    <row r="2314" spans="1:15" s="17" customFormat="1">
      <c r="A2314" s="160"/>
      <c r="B2314" s="160"/>
      <c r="D2314" s="141"/>
      <c r="E2314" s="141"/>
      <c r="I2314" s="246"/>
      <c r="J2314" s="246"/>
      <c r="K2314" s="246"/>
      <c r="L2314" s="246"/>
      <c r="M2314" s="246"/>
      <c r="N2314" s="246"/>
      <c r="O2314" s="246"/>
    </row>
    <row r="2315" spans="1:15" s="17" customFormat="1">
      <c r="A2315" s="160"/>
      <c r="B2315" s="160"/>
      <c r="D2315" s="141"/>
      <c r="E2315" s="141"/>
      <c r="I2315" s="246"/>
      <c r="J2315" s="246"/>
      <c r="K2315" s="246"/>
      <c r="L2315" s="246"/>
      <c r="M2315" s="246"/>
      <c r="N2315" s="246"/>
      <c r="O2315" s="246"/>
    </row>
    <row r="2316" spans="1:15" s="17" customFormat="1">
      <c r="A2316" s="160"/>
      <c r="B2316" s="160"/>
      <c r="D2316" s="141"/>
      <c r="E2316" s="141"/>
      <c r="I2316" s="246"/>
      <c r="J2316" s="246"/>
      <c r="K2316" s="246"/>
      <c r="L2316" s="246"/>
      <c r="M2316" s="246"/>
      <c r="N2316" s="246"/>
      <c r="O2316" s="246"/>
    </row>
    <row r="2317" spans="1:15" s="17" customFormat="1">
      <c r="A2317" s="160"/>
      <c r="B2317" s="160"/>
      <c r="D2317" s="141"/>
      <c r="E2317" s="141"/>
      <c r="I2317" s="246"/>
      <c r="J2317" s="246"/>
      <c r="K2317" s="246"/>
      <c r="L2317" s="246"/>
      <c r="M2317" s="246"/>
      <c r="N2317" s="246"/>
      <c r="O2317" s="246"/>
    </row>
    <row r="2318" spans="1:15" s="17" customFormat="1">
      <c r="A2318" s="160"/>
      <c r="B2318" s="160"/>
      <c r="D2318" s="141"/>
      <c r="E2318" s="141"/>
      <c r="I2318" s="246"/>
      <c r="J2318" s="246"/>
      <c r="K2318" s="246"/>
      <c r="L2318" s="246"/>
      <c r="M2318" s="246"/>
      <c r="N2318" s="246"/>
      <c r="O2318" s="246"/>
    </row>
    <row r="2319" spans="1:15" s="17" customFormat="1">
      <c r="A2319" s="160"/>
      <c r="B2319" s="160"/>
      <c r="D2319" s="141"/>
      <c r="E2319" s="141"/>
      <c r="I2319" s="246"/>
      <c r="J2319" s="246"/>
      <c r="K2319" s="246"/>
      <c r="L2319" s="246"/>
      <c r="M2319" s="246"/>
      <c r="N2319" s="246"/>
      <c r="O2319" s="246"/>
    </row>
    <row r="2320" spans="1:15" s="17" customFormat="1">
      <c r="A2320" s="160"/>
      <c r="B2320" s="160"/>
      <c r="D2320" s="141"/>
      <c r="E2320" s="141"/>
      <c r="I2320" s="246"/>
      <c r="J2320" s="246"/>
      <c r="K2320" s="246"/>
      <c r="L2320" s="246"/>
      <c r="M2320" s="246"/>
      <c r="N2320" s="246"/>
      <c r="O2320" s="246"/>
    </row>
    <row r="2321" spans="1:15" s="17" customFormat="1">
      <c r="A2321" s="160"/>
      <c r="B2321" s="160"/>
      <c r="D2321" s="141"/>
      <c r="E2321" s="141"/>
      <c r="I2321" s="246"/>
      <c r="J2321" s="246"/>
      <c r="K2321" s="246"/>
      <c r="L2321" s="246"/>
      <c r="M2321" s="246"/>
      <c r="N2321" s="246"/>
      <c r="O2321" s="246"/>
    </row>
    <row r="2322" spans="1:15" s="17" customFormat="1">
      <c r="A2322" s="160"/>
      <c r="B2322" s="160"/>
      <c r="D2322" s="141"/>
      <c r="E2322" s="141"/>
      <c r="I2322" s="246"/>
      <c r="J2322" s="246"/>
      <c r="K2322" s="246"/>
      <c r="L2322" s="246"/>
      <c r="M2322" s="246"/>
      <c r="N2322" s="246"/>
      <c r="O2322" s="246"/>
    </row>
    <row r="2323" spans="1:15" s="17" customFormat="1">
      <c r="A2323" s="160"/>
      <c r="B2323" s="160"/>
      <c r="D2323" s="141"/>
      <c r="E2323" s="141"/>
      <c r="I2323" s="246"/>
      <c r="J2323" s="246"/>
      <c r="K2323" s="246"/>
      <c r="L2323" s="246"/>
      <c r="M2323" s="246"/>
      <c r="N2323" s="246"/>
      <c r="O2323" s="246"/>
    </row>
    <row r="2324" spans="1:15" s="17" customFormat="1">
      <c r="A2324" s="160"/>
      <c r="B2324" s="160"/>
      <c r="D2324" s="141"/>
      <c r="E2324" s="141"/>
      <c r="I2324" s="246"/>
      <c r="J2324" s="246"/>
      <c r="K2324" s="246"/>
      <c r="L2324" s="246"/>
      <c r="M2324" s="246"/>
      <c r="N2324" s="246"/>
      <c r="O2324" s="246"/>
    </row>
    <row r="2325" spans="1:15" s="17" customFormat="1">
      <c r="A2325" s="160"/>
      <c r="B2325" s="160"/>
      <c r="D2325" s="141"/>
      <c r="E2325" s="141"/>
      <c r="I2325" s="246"/>
      <c r="J2325" s="246"/>
      <c r="K2325" s="246"/>
      <c r="L2325" s="246"/>
      <c r="M2325" s="246"/>
      <c r="N2325" s="246"/>
      <c r="O2325" s="246"/>
    </row>
    <row r="2326" spans="1:15" s="17" customFormat="1">
      <c r="A2326" s="160"/>
      <c r="B2326" s="160"/>
      <c r="D2326" s="141"/>
      <c r="E2326" s="141"/>
      <c r="I2326" s="246"/>
      <c r="J2326" s="246"/>
      <c r="K2326" s="246"/>
      <c r="L2326" s="246"/>
      <c r="M2326" s="246"/>
      <c r="N2326" s="246"/>
      <c r="O2326" s="246"/>
    </row>
    <row r="2327" spans="1:15" s="17" customFormat="1">
      <c r="A2327" s="160"/>
      <c r="B2327" s="160"/>
      <c r="D2327" s="141"/>
      <c r="E2327" s="141"/>
      <c r="I2327" s="246"/>
      <c r="J2327" s="246"/>
      <c r="K2327" s="246"/>
      <c r="L2327" s="246"/>
      <c r="M2327" s="246"/>
      <c r="N2327" s="246"/>
      <c r="O2327" s="246"/>
    </row>
    <row r="2328" spans="1:15" s="17" customFormat="1">
      <c r="A2328" s="160"/>
      <c r="B2328" s="160"/>
      <c r="D2328" s="141"/>
      <c r="E2328" s="141"/>
      <c r="I2328" s="246"/>
      <c r="J2328" s="246"/>
      <c r="K2328" s="246"/>
      <c r="L2328" s="246"/>
      <c r="M2328" s="246"/>
      <c r="N2328" s="246"/>
      <c r="O2328" s="246"/>
    </row>
    <row r="2329" spans="1:15" s="17" customFormat="1">
      <c r="A2329" s="160"/>
      <c r="B2329" s="160"/>
      <c r="D2329" s="141"/>
      <c r="E2329" s="141"/>
      <c r="I2329" s="246"/>
      <c r="J2329" s="246"/>
      <c r="K2329" s="246"/>
      <c r="L2329" s="246"/>
      <c r="M2329" s="246"/>
      <c r="N2329" s="246"/>
      <c r="O2329" s="246"/>
    </row>
    <row r="2330" spans="1:15" s="17" customFormat="1">
      <c r="A2330" s="160"/>
      <c r="B2330" s="160"/>
      <c r="D2330" s="141"/>
      <c r="E2330" s="141"/>
      <c r="I2330" s="246"/>
      <c r="J2330" s="246"/>
      <c r="K2330" s="246"/>
      <c r="L2330" s="246"/>
      <c r="M2330" s="246"/>
      <c r="N2330" s="246"/>
      <c r="O2330" s="246"/>
    </row>
    <row r="2331" spans="1:15" s="17" customFormat="1">
      <c r="A2331" s="160"/>
      <c r="B2331" s="160"/>
      <c r="D2331" s="141"/>
      <c r="E2331" s="141"/>
      <c r="I2331" s="246"/>
      <c r="J2331" s="246"/>
      <c r="K2331" s="246"/>
      <c r="L2331" s="246"/>
      <c r="M2331" s="246"/>
      <c r="N2331" s="246"/>
      <c r="O2331" s="246"/>
    </row>
    <row r="2332" spans="1:15" s="17" customFormat="1">
      <c r="A2332" s="160"/>
      <c r="B2332" s="160"/>
      <c r="D2332" s="141"/>
      <c r="E2332" s="141"/>
      <c r="I2332" s="246"/>
      <c r="J2332" s="246"/>
      <c r="K2332" s="246"/>
      <c r="L2332" s="246"/>
      <c r="M2332" s="246"/>
      <c r="N2332" s="246"/>
      <c r="O2332" s="246"/>
    </row>
    <row r="2333" spans="1:15" s="17" customFormat="1">
      <c r="A2333" s="160"/>
      <c r="B2333" s="160"/>
      <c r="D2333" s="141"/>
      <c r="E2333" s="141"/>
      <c r="I2333" s="246"/>
      <c r="J2333" s="246"/>
      <c r="K2333" s="246"/>
      <c r="L2333" s="246"/>
      <c r="M2333" s="246"/>
      <c r="N2333" s="246"/>
      <c r="O2333" s="246"/>
    </row>
    <row r="2334" spans="1:15" s="17" customFormat="1">
      <c r="A2334" s="160"/>
      <c r="B2334" s="160"/>
      <c r="D2334" s="141"/>
      <c r="E2334" s="141"/>
      <c r="I2334" s="246"/>
      <c r="J2334" s="246"/>
      <c r="K2334" s="246"/>
      <c r="L2334" s="246"/>
      <c r="M2334" s="246"/>
      <c r="N2334" s="246"/>
      <c r="O2334" s="246"/>
    </row>
    <row r="2335" spans="1:15" s="17" customFormat="1">
      <c r="A2335" s="160"/>
      <c r="B2335" s="160"/>
      <c r="D2335" s="141"/>
      <c r="E2335" s="141"/>
      <c r="I2335" s="246"/>
      <c r="J2335" s="246"/>
      <c r="K2335" s="246"/>
      <c r="L2335" s="246"/>
      <c r="M2335" s="246"/>
      <c r="N2335" s="246"/>
      <c r="O2335" s="246"/>
    </row>
    <row r="2336" spans="1:15" s="17" customFormat="1">
      <c r="A2336" s="160"/>
      <c r="B2336" s="160"/>
      <c r="D2336" s="141"/>
      <c r="E2336" s="141"/>
      <c r="I2336" s="246"/>
      <c r="J2336" s="246"/>
      <c r="K2336" s="246"/>
      <c r="L2336" s="246"/>
      <c r="M2336" s="246"/>
      <c r="N2336" s="246"/>
      <c r="O2336" s="246"/>
    </row>
    <row r="2337" spans="1:15" s="17" customFormat="1">
      <c r="A2337" s="160"/>
      <c r="B2337" s="160"/>
      <c r="D2337" s="141"/>
      <c r="E2337" s="141"/>
      <c r="I2337" s="246"/>
      <c r="J2337" s="246"/>
      <c r="K2337" s="246"/>
      <c r="L2337" s="246"/>
      <c r="M2337" s="246"/>
      <c r="N2337" s="246"/>
      <c r="O2337" s="246"/>
    </row>
    <row r="2338" spans="1:15" s="17" customFormat="1">
      <c r="A2338" s="160"/>
      <c r="B2338" s="160"/>
      <c r="D2338" s="141"/>
      <c r="E2338" s="141"/>
      <c r="I2338" s="246"/>
      <c r="J2338" s="246"/>
      <c r="K2338" s="246"/>
      <c r="L2338" s="246"/>
      <c r="M2338" s="246"/>
      <c r="N2338" s="246"/>
      <c r="O2338" s="246"/>
    </row>
    <row r="2339" spans="1:15" s="17" customFormat="1">
      <c r="A2339" s="160"/>
      <c r="B2339" s="160"/>
      <c r="D2339" s="141"/>
      <c r="E2339" s="141"/>
      <c r="I2339" s="246"/>
      <c r="J2339" s="246"/>
      <c r="K2339" s="246"/>
      <c r="L2339" s="246"/>
      <c r="M2339" s="246"/>
      <c r="N2339" s="246"/>
      <c r="O2339" s="246"/>
    </row>
    <row r="2340" spans="1:15" s="17" customFormat="1">
      <c r="A2340" s="160"/>
      <c r="B2340" s="160"/>
      <c r="D2340" s="141"/>
      <c r="E2340" s="141"/>
      <c r="I2340" s="246"/>
      <c r="J2340" s="246"/>
      <c r="K2340" s="246"/>
      <c r="L2340" s="246"/>
      <c r="M2340" s="246"/>
      <c r="N2340" s="246"/>
      <c r="O2340" s="246"/>
    </row>
    <row r="2341" spans="1:15" s="17" customFormat="1">
      <c r="A2341" s="160"/>
      <c r="B2341" s="160"/>
      <c r="D2341" s="141"/>
      <c r="E2341" s="141"/>
      <c r="I2341" s="246"/>
      <c r="J2341" s="246"/>
      <c r="K2341" s="246"/>
      <c r="L2341" s="246"/>
      <c r="M2341" s="246"/>
      <c r="N2341" s="246"/>
      <c r="O2341" s="246"/>
    </row>
    <row r="2342" spans="1:15" s="17" customFormat="1">
      <c r="A2342" s="160"/>
      <c r="B2342" s="160"/>
      <c r="D2342" s="141"/>
      <c r="E2342" s="141"/>
      <c r="I2342" s="246"/>
      <c r="J2342" s="246"/>
      <c r="K2342" s="246"/>
      <c r="L2342" s="246"/>
      <c r="M2342" s="246"/>
      <c r="N2342" s="246"/>
      <c r="O2342" s="246"/>
    </row>
    <row r="2343" spans="1:15" s="17" customFormat="1">
      <c r="A2343" s="160"/>
      <c r="B2343" s="160"/>
      <c r="D2343" s="141"/>
      <c r="E2343" s="141"/>
      <c r="I2343" s="246"/>
      <c r="J2343" s="246"/>
      <c r="K2343" s="246"/>
      <c r="L2343" s="246"/>
      <c r="M2343" s="246"/>
      <c r="N2343" s="246"/>
      <c r="O2343" s="246"/>
    </row>
    <row r="2344" spans="1:15" s="17" customFormat="1">
      <c r="A2344" s="160"/>
      <c r="B2344" s="160"/>
      <c r="D2344" s="141"/>
      <c r="E2344" s="141"/>
      <c r="I2344" s="246"/>
      <c r="J2344" s="246"/>
      <c r="K2344" s="246"/>
      <c r="L2344" s="246"/>
      <c r="M2344" s="246"/>
      <c r="N2344" s="246"/>
      <c r="O2344" s="246"/>
    </row>
    <row r="2345" spans="1:15" s="17" customFormat="1">
      <c r="A2345" s="160"/>
      <c r="B2345" s="160"/>
      <c r="D2345" s="141"/>
      <c r="E2345" s="141"/>
      <c r="I2345" s="246"/>
      <c r="J2345" s="246"/>
      <c r="K2345" s="246"/>
      <c r="L2345" s="246"/>
      <c r="M2345" s="246"/>
      <c r="N2345" s="246"/>
      <c r="O2345" s="246"/>
    </row>
    <row r="2346" spans="1:15" s="17" customFormat="1">
      <c r="A2346" s="160"/>
      <c r="B2346" s="160"/>
      <c r="D2346" s="141"/>
      <c r="E2346" s="141"/>
      <c r="I2346" s="246"/>
      <c r="J2346" s="246"/>
      <c r="K2346" s="246"/>
      <c r="L2346" s="246"/>
      <c r="M2346" s="246"/>
      <c r="N2346" s="246"/>
      <c r="O2346" s="246"/>
    </row>
    <row r="2347" spans="1:15" s="17" customFormat="1">
      <c r="A2347" s="160"/>
      <c r="B2347" s="160"/>
      <c r="D2347" s="141"/>
      <c r="E2347" s="141"/>
      <c r="I2347" s="246"/>
      <c r="J2347" s="246"/>
      <c r="K2347" s="246"/>
      <c r="L2347" s="246"/>
      <c r="M2347" s="246"/>
      <c r="N2347" s="246"/>
      <c r="O2347" s="246"/>
    </row>
    <row r="2348" spans="1:15" s="17" customFormat="1">
      <c r="A2348" s="160"/>
      <c r="B2348" s="160"/>
      <c r="D2348" s="141"/>
      <c r="E2348" s="141"/>
      <c r="I2348" s="246"/>
      <c r="J2348" s="246"/>
      <c r="K2348" s="246"/>
      <c r="L2348" s="246"/>
      <c r="M2348" s="246"/>
      <c r="N2348" s="246"/>
      <c r="O2348" s="246"/>
    </row>
    <row r="2349" spans="1:15" s="17" customFormat="1">
      <c r="A2349" s="160"/>
      <c r="B2349" s="160"/>
      <c r="D2349" s="141"/>
      <c r="E2349" s="141"/>
      <c r="I2349" s="246"/>
      <c r="J2349" s="246"/>
      <c r="K2349" s="246"/>
      <c r="L2349" s="246"/>
      <c r="M2349" s="246"/>
      <c r="N2349" s="246"/>
      <c r="O2349" s="246"/>
    </row>
    <row r="2350" spans="1:15" s="17" customFormat="1">
      <c r="A2350" s="160"/>
      <c r="B2350" s="160"/>
      <c r="D2350" s="141"/>
      <c r="E2350" s="141"/>
      <c r="I2350" s="246"/>
      <c r="J2350" s="246"/>
      <c r="K2350" s="246"/>
      <c r="L2350" s="246"/>
      <c r="M2350" s="246"/>
      <c r="N2350" s="246"/>
      <c r="O2350" s="246"/>
    </row>
    <row r="2351" spans="1:15" s="17" customFormat="1">
      <c r="A2351" s="160"/>
      <c r="B2351" s="160"/>
      <c r="D2351" s="141"/>
      <c r="E2351" s="141"/>
      <c r="I2351" s="246"/>
      <c r="J2351" s="246"/>
      <c r="K2351" s="246"/>
      <c r="L2351" s="246"/>
      <c r="M2351" s="246"/>
      <c r="N2351" s="246"/>
      <c r="O2351" s="246"/>
    </row>
    <row r="2352" spans="1:15" s="17" customFormat="1">
      <c r="A2352" s="160"/>
      <c r="B2352" s="160"/>
      <c r="D2352" s="141"/>
      <c r="E2352" s="141"/>
      <c r="I2352" s="246"/>
      <c r="J2352" s="246"/>
      <c r="K2352" s="246"/>
      <c r="L2352" s="246"/>
      <c r="M2352" s="246"/>
      <c r="N2352" s="246"/>
      <c r="O2352" s="246"/>
    </row>
    <row r="2353" spans="1:15" s="17" customFormat="1">
      <c r="A2353" s="160"/>
      <c r="B2353" s="160"/>
      <c r="D2353" s="141"/>
      <c r="E2353" s="141"/>
      <c r="I2353" s="246"/>
      <c r="J2353" s="246"/>
      <c r="K2353" s="246"/>
      <c r="L2353" s="246"/>
      <c r="M2353" s="246"/>
      <c r="N2353" s="246"/>
      <c r="O2353" s="246"/>
    </row>
    <row r="2354" spans="1:15" s="17" customFormat="1">
      <c r="A2354" s="160"/>
      <c r="B2354" s="160"/>
      <c r="D2354" s="141"/>
      <c r="E2354" s="141"/>
      <c r="I2354" s="246"/>
      <c r="J2354" s="246"/>
      <c r="K2354" s="246"/>
      <c r="L2354" s="246"/>
      <c r="M2354" s="246"/>
      <c r="N2354" s="246"/>
      <c r="O2354" s="246"/>
    </row>
    <row r="2355" spans="1:15" s="17" customFormat="1">
      <c r="A2355" s="160"/>
      <c r="B2355" s="160"/>
      <c r="D2355" s="141"/>
      <c r="E2355" s="141"/>
      <c r="I2355" s="246"/>
      <c r="J2355" s="246"/>
      <c r="K2355" s="246"/>
      <c r="L2355" s="246"/>
      <c r="M2355" s="246"/>
      <c r="N2355" s="246"/>
      <c r="O2355" s="246"/>
    </row>
    <row r="2356" spans="1:15" s="17" customFormat="1">
      <c r="A2356" s="160"/>
      <c r="B2356" s="160"/>
      <c r="D2356" s="141"/>
      <c r="E2356" s="141"/>
      <c r="I2356" s="246"/>
      <c r="J2356" s="246"/>
      <c r="K2356" s="246"/>
      <c r="L2356" s="246"/>
      <c r="M2356" s="246"/>
      <c r="N2356" s="246"/>
      <c r="O2356" s="246"/>
    </row>
    <row r="2357" spans="1:15" s="17" customFormat="1">
      <c r="A2357" s="160"/>
      <c r="B2357" s="160"/>
      <c r="D2357" s="141"/>
      <c r="E2357" s="141"/>
      <c r="I2357" s="246"/>
      <c r="J2357" s="246"/>
      <c r="K2357" s="246"/>
      <c r="L2357" s="246"/>
      <c r="M2357" s="246"/>
      <c r="N2357" s="246"/>
      <c r="O2357" s="246"/>
    </row>
    <row r="2358" spans="1:15" s="17" customFormat="1">
      <c r="A2358" s="160"/>
      <c r="B2358" s="160"/>
      <c r="D2358" s="141"/>
      <c r="E2358" s="141"/>
      <c r="I2358" s="246"/>
      <c r="J2358" s="246"/>
      <c r="K2358" s="246"/>
      <c r="L2358" s="246"/>
      <c r="M2358" s="246"/>
      <c r="N2358" s="246"/>
      <c r="O2358" s="246"/>
    </row>
    <row r="2359" spans="1:15" s="17" customFormat="1">
      <c r="A2359" s="160"/>
      <c r="B2359" s="160"/>
      <c r="D2359" s="141"/>
      <c r="E2359" s="141"/>
      <c r="I2359" s="246"/>
      <c r="J2359" s="246"/>
      <c r="K2359" s="246"/>
      <c r="L2359" s="246"/>
      <c r="M2359" s="246"/>
      <c r="N2359" s="246"/>
      <c r="O2359" s="246"/>
    </row>
    <row r="2360" spans="1:15" s="17" customFormat="1">
      <c r="A2360" s="160"/>
      <c r="B2360" s="160"/>
      <c r="D2360" s="141"/>
      <c r="E2360" s="141"/>
      <c r="I2360" s="246"/>
      <c r="J2360" s="246"/>
      <c r="K2360" s="246"/>
      <c r="L2360" s="246"/>
      <c r="M2360" s="246"/>
      <c r="N2360" s="246"/>
      <c r="O2360" s="246"/>
    </row>
    <row r="2361" spans="1:15" s="17" customFormat="1">
      <c r="A2361" s="160"/>
      <c r="B2361" s="160"/>
      <c r="D2361" s="141"/>
      <c r="E2361" s="141"/>
      <c r="I2361" s="246"/>
      <c r="J2361" s="246"/>
      <c r="K2361" s="246"/>
      <c r="L2361" s="246"/>
      <c r="M2361" s="246"/>
      <c r="N2361" s="246"/>
      <c r="O2361" s="246"/>
    </row>
    <row r="2362" spans="1:15" s="17" customFormat="1">
      <c r="A2362" s="160"/>
      <c r="B2362" s="160"/>
      <c r="D2362" s="141"/>
      <c r="E2362" s="141"/>
      <c r="I2362" s="246"/>
      <c r="J2362" s="246"/>
      <c r="K2362" s="246"/>
      <c r="L2362" s="246"/>
      <c r="M2362" s="246"/>
      <c r="N2362" s="246"/>
      <c r="O2362" s="246"/>
    </row>
    <row r="2363" spans="1:15" s="17" customFormat="1">
      <c r="A2363" s="160"/>
      <c r="B2363" s="160"/>
      <c r="D2363" s="141"/>
      <c r="E2363" s="141"/>
      <c r="I2363" s="246"/>
      <c r="J2363" s="246"/>
      <c r="K2363" s="246"/>
      <c r="L2363" s="246"/>
      <c r="M2363" s="246"/>
      <c r="N2363" s="246"/>
      <c r="O2363" s="246"/>
    </row>
    <row r="2364" spans="1:15" s="17" customFormat="1">
      <c r="A2364" s="160"/>
      <c r="B2364" s="160"/>
      <c r="D2364" s="141"/>
      <c r="E2364" s="141"/>
      <c r="I2364" s="246"/>
      <c r="J2364" s="246"/>
      <c r="K2364" s="246"/>
      <c r="L2364" s="246"/>
      <c r="M2364" s="246"/>
      <c r="N2364" s="246"/>
      <c r="O2364" s="246"/>
    </row>
    <row r="2365" spans="1:15" s="17" customFormat="1">
      <c r="A2365" s="160"/>
      <c r="B2365" s="160"/>
      <c r="D2365" s="141"/>
      <c r="E2365" s="141"/>
      <c r="I2365" s="246"/>
      <c r="J2365" s="246"/>
      <c r="K2365" s="246"/>
      <c r="L2365" s="246"/>
      <c r="M2365" s="246"/>
      <c r="N2365" s="246"/>
      <c r="O2365" s="246"/>
    </row>
    <row r="2366" spans="1:15" s="17" customFormat="1">
      <c r="A2366" s="160"/>
      <c r="B2366" s="160"/>
      <c r="D2366" s="141"/>
      <c r="E2366" s="141"/>
      <c r="I2366" s="246"/>
      <c r="J2366" s="246"/>
      <c r="K2366" s="246"/>
      <c r="L2366" s="246"/>
      <c r="M2366" s="246"/>
      <c r="N2366" s="246"/>
      <c r="O2366" s="246"/>
    </row>
    <row r="2367" spans="1:15" s="17" customFormat="1">
      <c r="A2367" s="160"/>
      <c r="B2367" s="160"/>
      <c r="D2367" s="141"/>
      <c r="E2367" s="141"/>
      <c r="I2367" s="246"/>
      <c r="J2367" s="246"/>
      <c r="K2367" s="246"/>
      <c r="L2367" s="246"/>
      <c r="M2367" s="246"/>
      <c r="N2367" s="246"/>
      <c r="O2367" s="246"/>
    </row>
    <row r="2368" spans="1:15" s="17" customFormat="1">
      <c r="A2368" s="160"/>
      <c r="B2368" s="160"/>
      <c r="D2368" s="141"/>
      <c r="E2368" s="141"/>
      <c r="I2368" s="246"/>
      <c r="J2368" s="246"/>
      <c r="K2368" s="246"/>
      <c r="L2368" s="246"/>
      <c r="M2368" s="246"/>
      <c r="N2368" s="246"/>
      <c r="O2368" s="246"/>
    </row>
    <row r="2369" spans="1:15" s="17" customFormat="1">
      <c r="A2369" s="160"/>
      <c r="B2369" s="160"/>
      <c r="D2369" s="141"/>
      <c r="E2369" s="141"/>
      <c r="I2369" s="246"/>
      <c r="J2369" s="246"/>
      <c r="K2369" s="246"/>
      <c r="L2369" s="246"/>
      <c r="M2369" s="246"/>
      <c r="N2369" s="246"/>
      <c r="O2369" s="246"/>
    </row>
    <row r="2370" spans="1:15" s="17" customFormat="1">
      <c r="A2370" s="160"/>
      <c r="B2370" s="160"/>
      <c r="D2370" s="141"/>
      <c r="E2370" s="141"/>
      <c r="I2370" s="246"/>
      <c r="J2370" s="246"/>
      <c r="K2370" s="246"/>
      <c r="L2370" s="246"/>
      <c r="M2370" s="246"/>
      <c r="N2370" s="246"/>
      <c r="O2370" s="246"/>
    </row>
    <row r="2371" spans="1:15" s="17" customFormat="1">
      <c r="A2371" s="160"/>
      <c r="B2371" s="160"/>
      <c r="D2371" s="141"/>
      <c r="E2371" s="141"/>
      <c r="I2371" s="246"/>
      <c r="J2371" s="246"/>
      <c r="K2371" s="246"/>
      <c r="L2371" s="246"/>
      <c r="M2371" s="246"/>
      <c r="N2371" s="246"/>
      <c r="O2371" s="246"/>
    </row>
    <row r="2372" spans="1:15" s="17" customFormat="1">
      <c r="A2372" s="160"/>
      <c r="B2372" s="160"/>
      <c r="D2372" s="141"/>
      <c r="E2372" s="141"/>
      <c r="I2372" s="246"/>
      <c r="J2372" s="246"/>
      <c r="K2372" s="246"/>
      <c r="L2372" s="246"/>
      <c r="M2372" s="246"/>
      <c r="N2372" s="246"/>
      <c r="O2372" s="246"/>
    </row>
    <row r="2373" spans="1:15" s="17" customFormat="1">
      <c r="A2373" s="160"/>
      <c r="B2373" s="160"/>
      <c r="D2373" s="141"/>
      <c r="E2373" s="141"/>
      <c r="I2373" s="246"/>
      <c r="J2373" s="246"/>
      <c r="K2373" s="246"/>
      <c r="L2373" s="246"/>
      <c r="M2373" s="246"/>
      <c r="N2373" s="246"/>
      <c r="O2373" s="246"/>
    </row>
    <row r="2374" spans="1:15" s="17" customFormat="1">
      <c r="A2374" s="160"/>
      <c r="B2374" s="160"/>
      <c r="D2374" s="141"/>
      <c r="E2374" s="141"/>
      <c r="I2374" s="246"/>
      <c r="J2374" s="246"/>
      <c r="K2374" s="246"/>
      <c r="L2374" s="246"/>
      <c r="M2374" s="246"/>
      <c r="N2374" s="246"/>
      <c r="O2374" s="246"/>
    </row>
    <row r="2375" spans="1:15" s="17" customFormat="1">
      <c r="A2375" s="160"/>
      <c r="B2375" s="160"/>
      <c r="D2375" s="141"/>
      <c r="E2375" s="141"/>
      <c r="I2375" s="246"/>
      <c r="J2375" s="246"/>
      <c r="K2375" s="246"/>
      <c r="L2375" s="246"/>
      <c r="M2375" s="246"/>
      <c r="N2375" s="246"/>
      <c r="O2375" s="246"/>
    </row>
    <row r="2376" spans="1:15" s="17" customFormat="1">
      <c r="A2376" s="160"/>
      <c r="B2376" s="160"/>
      <c r="D2376" s="141"/>
      <c r="E2376" s="141"/>
      <c r="I2376" s="246"/>
      <c r="J2376" s="246"/>
      <c r="K2376" s="246"/>
      <c r="L2376" s="246"/>
      <c r="M2376" s="246"/>
      <c r="N2376" s="246"/>
      <c r="O2376" s="246"/>
    </row>
    <row r="2377" spans="1:15" s="17" customFormat="1">
      <c r="A2377" s="160"/>
      <c r="B2377" s="160"/>
      <c r="D2377" s="141"/>
      <c r="E2377" s="141"/>
      <c r="I2377" s="246"/>
      <c r="J2377" s="246"/>
      <c r="K2377" s="246"/>
      <c r="L2377" s="246"/>
      <c r="M2377" s="246"/>
      <c r="N2377" s="246"/>
      <c r="O2377" s="246"/>
    </row>
    <row r="2378" spans="1:15" s="17" customFormat="1">
      <c r="A2378" s="160"/>
      <c r="B2378" s="160"/>
      <c r="D2378" s="141"/>
      <c r="E2378" s="141"/>
      <c r="I2378" s="246"/>
      <c r="J2378" s="246"/>
      <c r="K2378" s="246"/>
      <c r="L2378" s="246"/>
      <c r="M2378" s="246"/>
      <c r="N2378" s="246"/>
      <c r="O2378" s="246"/>
    </row>
    <row r="2379" spans="1:15" s="17" customFormat="1">
      <c r="A2379" s="160"/>
      <c r="B2379" s="160"/>
      <c r="D2379" s="141"/>
      <c r="E2379" s="141"/>
      <c r="I2379" s="246"/>
      <c r="J2379" s="246"/>
      <c r="K2379" s="246"/>
      <c r="L2379" s="246"/>
      <c r="M2379" s="246"/>
      <c r="N2379" s="246"/>
      <c r="O2379" s="246"/>
    </row>
    <row r="2380" spans="1:15" s="17" customFormat="1">
      <c r="A2380" s="160"/>
      <c r="B2380" s="160"/>
      <c r="D2380" s="141"/>
      <c r="E2380" s="141"/>
      <c r="I2380" s="246"/>
      <c r="J2380" s="246"/>
      <c r="K2380" s="246"/>
      <c r="L2380" s="246"/>
      <c r="M2380" s="246"/>
      <c r="N2380" s="246"/>
      <c r="O2380" s="246"/>
    </row>
    <row r="2381" spans="1:15" s="17" customFormat="1">
      <c r="A2381" s="160"/>
      <c r="B2381" s="160"/>
      <c r="D2381" s="141"/>
      <c r="E2381" s="141"/>
      <c r="I2381" s="246"/>
      <c r="J2381" s="246"/>
      <c r="K2381" s="246"/>
      <c r="L2381" s="246"/>
      <c r="M2381" s="246"/>
      <c r="N2381" s="246"/>
      <c r="O2381" s="246"/>
    </row>
    <row r="2382" spans="1:15" s="17" customFormat="1">
      <c r="A2382" s="160"/>
      <c r="B2382" s="160"/>
      <c r="D2382" s="141"/>
      <c r="E2382" s="141"/>
      <c r="I2382" s="246"/>
      <c r="J2382" s="246"/>
      <c r="K2382" s="246"/>
      <c r="L2382" s="246"/>
      <c r="M2382" s="246"/>
      <c r="N2382" s="246"/>
      <c r="O2382" s="246"/>
    </row>
    <row r="2383" spans="1:15" s="17" customFormat="1">
      <c r="A2383" s="160"/>
      <c r="B2383" s="160"/>
      <c r="D2383" s="141"/>
      <c r="E2383" s="141"/>
      <c r="I2383" s="246"/>
      <c r="J2383" s="246"/>
      <c r="K2383" s="246"/>
      <c r="L2383" s="246"/>
      <c r="M2383" s="246"/>
      <c r="N2383" s="246"/>
      <c r="O2383" s="246"/>
    </row>
    <row r="2384" spans="1:15" s="17" customFormat="1">
      <c r="A2384" s="160"/>
      <c r="B2384" s="160"/>
      <c r="D2384" s="141"/>
      <c r="E2384" s="141"/>
      <c r="I2384" s="246"/>
      <c r="J2384" s="246"/>
      <c r="K2384" s="246"/>
      <c r="L2384" s="246"/>
      <c r="M2384" s="246"/>
      <c r="N2384" s="246"/>
      <c r="O2384" s="246"/>
    </row>
    <row r="2385" spans="1:15" s="17" customFormat="1">
      <c r="A2385" s="160"/>
      <c r="B2385" s="160"/>
      <c r="D2385" s="141"/>
      <c r="E2385" s="141"/>
      <c r="I2385" s="246"/>
      <c r="J2385" s="246"/>
      <c r="K2385" s="246"/>
      <c r="L2385" s="246"/>
      <c r="M2385" s="246"/>
      <c r="N2385" s="246"/>
      <c r="O2385" s="246"/>
    </row>
    <row r="2386" spans="1:15" s="17" customFormat="1">
      <c r="A2386" s="160"/>
      <c r="B2386" s="160"/>
      <c r="D2386" s="141"/>
      <c r="E2386" s="141"/>
      <c r="I2386" s="246"/>
      <c r="J2386" s="246"/>
      <c r="K2386" s="246"/>
      <c r="L2386" s="246"/>
      <c r="M2386" s="246"/>
      <c r="N2386" s="246"/>
      <c r="O2386" s="246"/>
    </row>
    <row r="2387" spans="1:15" s="17" customFormat="1">
      <c r="A2387" s="160"/>
      <c r="B2387" s="160"/>
      <c r="D2387" s="141"/>
      <c r="E2387" s="141"/>
      <c r="I2387" s="246"/>
      <c r="J2387" s="246"/>
      <c r="K2387" s="246"/>
      <c r="L2387" s="246"/>
      <c r="M2387" s="246"/>
      <c r="N2387" s="246"/>
      <c r="O2387" s="246"/>
    </row>
    <row r="2388" spans="1:15" s="17" customFormat="1">
      <c r="A2388" s="160"/>
      <c r="B2388" s="160"/>
      <c r="D2388" s="141"/>
      <c r="E2388" s="141"/>
      <c r="I2388" s="246"/>
      <c r="J2388" s="246"/>
      <c r="K2388" s="246"/>
      <c r="L2388" s="246"/>
      <c r="M2388" s="246"/>
      <c r="N2388" s="246"/>
      <c r="O2388" s="246"/>
    </row>
    <row r="2389" spans="1:15" s="17" customFormat="1">
      <c r="A2389" s="160"/>
      <c r="B2389" s="160"/>
      <c r="D2389" s="141"/>
      <c r="E2389" s="141"/>
      <c r="I2389" s="246"/>
      <c r="J2389" s="246"/>
      <c r="K2389" s="246"/>
      <c r="L2389" s="246"/>
      <c r="M2389" s="246"/>
      <c r="N2389" s="246"/>
      <c r="O2389" s="246"/>
    </row>
    <row r="2390" spans="1:15" s="17" customFormat="1">
      <c r="A2390" s="160"/>
      <c r="B2390" s="160"/>
      <c r="D2390" s="141"/>
      <c r="E2390" s="141"/>
      <c r="I2390" s="246"/>
      <c r="J2390" s="246"/>
      <c r="K2390" s="246"/>
      <c r="L2390" s="246"/>
      <c r="M2390" s="246"/>
      <c r="N2390" s="246"/>
      <c r="O2390" s="246"/>
    </row>
    <row r="2391" spans="1:15" s="17" customFormat="1">
      <c r="A2391" s="160"/>
      <c r="B2391" s="160"/>
      <c r="D2391" s="141"/>
      <c r="E2391" s="141"/>
      <c r="I2391" s="246"/>
      <c r="J2391" s="246"/>
      <c r="K2391" s="246"/>
      <c r="L2391" s="246"/>
      <c r="M2391" s="246"/>
      <c r="N2391" s="246"/>
      <c r="O2391" s="246"/>
    </row>
    <row r="2392" spans="1:15" s="17" customFormat="1">
      <c r="A2392" s="160"/>
      <c r="B2392" s="160"/>
      <c r="D2392" s="141"/>
      <c r="E2392" s="141"/>
      <c r="I2392" s="246"/>
      <c r="J2392" s="246"/>
      <c r="K2392" s="246"/>
      <c r="L2392" s="246"/>
      <c r="M2392" s="246"/>
      <c r="N2392" s="246"/>
      <c r="O2392" s="246"/>
    </row>
    <row r="2393" spans="1:15" s="17" customFormat="1">
      <c r="A2393" s="160"/>
      <c r="B2393" s="160"/>
      <c r="D2393" s="141"/>
      <c r="E2393" s="141"/>
      <c r="I2393" s="246"/>
      <c r="J2393" s="246"/>
      <c r="K2393" s="246"/>
      <c r="L2393" s="246"/>
      <c r="M2393" s="246"/>
      <c r="N2393" s="246"/>
      <c r="O2393" s="246"/>
    </row>
    <row r="2394" spans="1:15" s="17" customFormat="1">
      <c r="A2394" s="160"/>
      <c r="B2394" s="160"/>
      <c r="D2394" s="141"/>
      <c r="E2394" s="141"/>
      <c r="I2394" s="246"/>
      <c r="J2394" s="246"/>
      <c r="K2394" s="246"/>
      <c r="L2394" s="246"/>
      <c r="M2394" s="246"/>
      <c r="N2394" s="246"/>
      <c r="O2394" s="246"/>
    </row>
    <row r="2395" spans="1:15" s="17" customFormat="1">
      <c r="A2395" s="160"/>
      <c r="B2395" s="160"/>
      <c r="D2395" s="141"/>
      <c r="E2395" s="141"/>
      <c r="I2395" s="246"/>
      <c r="J2395" s="246"/>
      <c r="K2395" s="246"/>
      <c r="L2395" s="246"/>
      <c r="M2395" s="246"/>
      <c r="N2395" s="246"/>
      <c r="O2395" s="246"/>
    </row>
    <row r="2396" spans="1:15" s="17" customFormat="1">
      <c r="A2396" s="160"/>
      <c r="B2396" s="160"/>
      <c r="D2396" s="141"/>
      <c r="E2396" s="141"/>
      <c r="I2396" s="246"/>
      <c r="J2396" s="246"/>
      <c r="K2396" s="246"/>
      <c r="L2396" s="246"/>
      <c r="M2396" s="246"/>
      <c r="N2396" s="246"/>
      <c r="O2396" s="246"/>
    </row>
    <row r="2397" spans="1:15" s="17" customFormat="1">
      <c r="A2397" s="160"/>
      <c r="B2397" s="160"/>
      <c r="D2397" s="141"/>
      <c r="E2397" s="141"/>
      <c r="I2397" s="246"/>
      <c r="J2397" s="246"/>
      <c r="K2397" s="246"/>
      <c r="L2397" s="246"/>
      <c r="M2397" s="246"/>
      <c r="N2397" s="246"/>
      <c r="O2397" s="246"/>
    </row>
    <row r="2398" spans="1:15" s="17" customFormat="1">
      <c r="A2398" s="160"/>
      <c r="B2398" s="160"/>
      <c r="D2398" s="141"/>
      <c r="E2398" s="141"/>
      <c r="I2398" s="246"/>
      <c r="J2398" s="246"/>
      <c r="K2398" s="246"/>
      <c r="L2398" s="246"/>
      <c r="M2398" s="246"/>
      <c r="N2398" s="246"/>
      <c r="O2398" s="246"/>
    </row>
    <row r="2399" spans="1:15" s="17" customFormat="1">
      <c r="A2399" s="160"/>
      <c r="B2399" s="160"/>
      <c r="D2399" s="141"/>
      <c r="E2399" s="141"/>
      <c r="I2399" s="246"/>
      <c r="J2399" s="246"/>
      <c r="K2399" s="246"/>
      <c r="L2399" s="246"/>
      <c r="M2399" s="246"/>
      <c r="N2399" s="246"/>
      <c r="O2399" s="246"/>
    </row>
    <row r="2400" spans="1:15" s="17" customFormat="1">
      <c r="A2400" s="160"/>
      <c r="B2400" s="160"/>
      <c r="D2400" s="141"/>
      <c r="E2400" s="141"/>
      <c r="I2400" s="246"/>
      <c r="J2400" s="246"/>
      <c r="K2400" s="246"/>
      <c r="L2400" s="246"/>
      <c r="M2400" s="246"/>
      <c r="N2400" s="246"/>
      <c r="O2400" s="246"/>
    </row>
    <row r="2401" spans="1:15" s="17" customFormat="1">
      <c r="A2401" s="160"/>
      <c r="B2401" s="160"/>
      <c r="D2401" s="141"/>
      <c r="E2401" s="141"/>
      <c r="I2401" s="246"/>
      <c r="J2401" s="246"/>
      <c r="K2401" s="246"/>
      <c r="L2401" s="246"/>
      <c r="M2401" s="246"/>
      <c r="N2401" s="246"/>
      <c r="O2401" s="246"/>
    </row>
    <row r="2402" spans="1:15" s="17" customFormat="1">
      <c r="A2402" s="160"/>
      <c r="B2402" s="160"/>
      <c r="D2402" s="141"/>
      <c r="E2402" s="141"/>
      <c r="I2402" s="246"/>
      <c r="J2402" s="246"/>
      <c r="K2402" s="246"/>
      <c r="L2402" s="246"/>
      <c r="M2402" s="246"/>
      <c r="N2402" s="246"/>
      <c r="O2402" s="246"/>
    </row>
    <row r="2403" spans="1:15" s="17" customFormat="1">
      <c r="A2403" s="160"/>
      <c r="B2403" s="160"/>
      <c r="D2403" s="141"/>
      <c r="E2403" s="141"/>
      <c r="I2403" s="246"/>
      <c r="J2403" s="246"/>
      <c r="K2403" s="246"/>
      <c r="L2403" s="246"/>
      <c r="M2403" s="246"/>
      <c r="N2403" s="246"/>
      <c r="O2403" s="246"/>
    </row>
    <row r="2404" spans="1:15" s="17" customFormat="1">
      <c r="A2404" s="160"/>
      <c r="B2404" s="160"/>
      <c r="D2404" s="141"/>
      <c r="E2404" s="141"/>
      <c r="I2404" s="246"/>
      <c r="J2404" s="246"/>
      <c r="K2404" s="246"/>
      <c r="L2404" s="246"/>
      <c r="M2404" s="246"/>
      <c r="N2404" s="246"/>
      <c r="O2404" s="246"/>
    </row>
    <row r="2405" spans="1:15" s="17" customFormat="1">
      <c r="A2405" s="160"/>
      <c r="B2405" s="160"/>
      <c r="D2405" s="141"/>
      <c r="E2405" s="141"/>
      <c r="I2405" s="246"/>
      <c r="J2405" s="246"/>
      <c r="K2405" s="246"/>
      <c r="L2405" s="246"/>
      <c r="M2405" s="246"/>
      <c r="N2405" s="246"/>
      <c r="O2405" s="246"/>
    </row>
    <row r="2406" spans="1:15" s="17" customFormat="1">
      <c r="A2406" s="160"/>
      <c r="B2406" s="160"/>
      <c r="D2406" s="141"/>
      <c r="E2406" s="141"/>
      <c r="I2406" s="246"/>
      <c r="J2406" s="246"/>
      <c r="K2406" s="246"/>
      <c r="L2406" s="246"/>
      <c r="M2406" s="246"/>
      <c r="N2406" s="246"/>
      <c r="O2406" s="246"/>
    </row>
    <row r="2407" spans="1:15" s="17" customFormat="1">
      <c r="A2407" s="160"/>
      <c r="B2407" s="160"/>
      <c r="D2407" s="141"/>
      <c r="E2407" s="141"/>
      <c r="I2407" s="246"/>
      <c r="J2407" s="246"/>
      <c r="K2407" s="246"/>
      <c r="L2407" s="246"/>
      <c r="M2407" s="246"/>
      <c r="N2407" s="246"/>
      <c r="O2407" s="246"/>
    </row>
    <row r="2408" spans="1:15" s="17" customFormat="1">
      <c r="A2408" s="160"/>
      <c r="B2408" s="160"/>
      <c r="D2408" s="141"/>
      <c r="E2408" s="141"/>
      <c r="I2408" s="246"/>
      <c r="J2408" s="246"/>
      <c r="K2408" s="246"/>
      <c r="L2408" s="246"/>
      <c r="M2408" s="246"/>
      <c r="N2408" s="246"/>
      <c r="O2408" s="246"/>
    </row>
    <row r="2409" spans="1:15" s="17" customFormat="1">
      <c r="A2409" s="160"/>
      <c r="B2409" s="160"/>
      <c r="D2409" s="141"/>
      <c r="E2409" s="141"/>
      <c r="I2409" s="246"/>
      <c r="J2409" s="246"/>
      <c r="K2409" s="246"/>
      <c r="L2409" s="246"/>
      <c r="M2409" s="246"/>
      <c r="N2409" s="246"/>
      <c r="O2409" s="246"/>
    </row>
  </sheetData>
  <autoFilter ref="A4:U57">
    <filterColumn colId="1"/>
    <filterColumn colId="4"/>
    <filterColumn colId="15"/>
    <filterColumn colId="18"/>
  </autoFilter>
  <mergeCells count="2">
    <mergeCell ref="A2:U3"/>
    <mergeCell ref="A57:D57"/>
  </mergeCells>
  <printOptions horizontalCentered="1"/>
  <pageMargins left="0.51181102362204722" right="0.51181102362204722" top="0.82677165354330717" bottom="0.74803149606299213" header="0.31496062992125984" footer="0.31496062992125984"/>
  <pageSetup paperSize="9" scale="65"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&amp;R&amp;P / &amp;N</oddFooter>
  </headerFooter>
  <rowBreaks count="2" manualBreakCount="2">
    <brk id="12" max="21" man="1"/>
    <brk id="22" max="16383" man="1"/>
  </rowBreaks>
</worksheet>
</file>

<file path=xl/worksheets/sheet6.xml><?xml version="1.0" encoding="utf-8"?>
<worksheet xmlns="http://schemas.openxmlformats.org/spreadsheetml/2006/main" xmlns:r="http://schemas.openxmlformats.org/officeDocument/2006/relationships">
  <dimension ref="A1:T18"/>
  <sheetViews>
    <sheetView zoomScaleNormal="100" workbookViewId="0">
      <pane ySplit="3" topLeftCell="A14" activePane="bottomLeft" state="frozen"/>
      <selection pane="bottomLeft" activeCell="T16" sqref="T16"/>
    </sheetView>
  </sheetViews>
  <sheetFormatPr defaultRowHeight="15"/>
  <cols>
    <col min="1" max="1" width="4.7109375" customWidth="1"/>
    <col min="2" max="2" width="19.85546875" customWidth="1"/>
    <col min="3" max="3" width="12.42578125" style="165" customWidth="1"/>
    <col min="4" max="4" width="13.7109375" customWidth="1"/>
    <col min="5" max="5" width="14.7109375" customWidth="1"/>
    <col min="6" max="6" width="15.42578125" customWidth="1"/>
    <col min="7" max="7" width="16" hidden="1" customWidth="1"/>
    <col min="8" max="8" width="16.42578125" style="246" hidden="1" customWidth="1"/>
    <col min="9" max="9" width="18.85546875" style="246" hidden="1" customWidth="1"/>
    <col min="10" max="10" width="21.85546875" style="246" hidden="1" customWidth="1"/>
    <col min="11" max="11" width="18.140625" style="246" hidden="1" customWidth="1"/>
    <col min="12" max="12" width="19.140625" style="246" hidden="1" customWidth="1"/>
    <col min="13" max="13" width="18.7109375" style="246" hidden="1" customWidth="1"/>
    <col min="14" max="14" width="15.28515625" style="246" hidden="1" customWidth="1"/>
    <col min="15" max="15" width="15.28515625" style="17" hidden="1" customWidth="1"/>
    <col min="16" max="16" width="15.5703125" style="147" customWidth="1"/>
    <col min="17" max="17" width="15.5703125" bestFit="1" customWidth="1"/>
    <col min="18" max="18" width="14.140625" style="182" hidden="1" customWidth="1"/>
    <col min="19" max="19" width="13.7109375" style="147" customWidth="1"/>
    <col min="20" max="20" width="16.5703125" customWidth="1"/>
  </cols>
  <sheetData>
    <row r="1" spans="1:20" ht="15" customHeight="1">
      <c r="A1" s="408" t="s">
        <v>411</v>
      </c>
      <c r="B1" s="408"/>
      <c r="C1" s="408"/>
      <c r="D1" s="408"/>
      <c r="E1" s="408"/>
      <c r="F1" s="408"/>
      <c r="G1" s="408"/>
      <c r="H1" s="408"/>
      <c r="I1" s="408"/>
      <c r="J1" s="408"/>
      <c r="K1" s="408"/>
      <c r="L1" s="408"/>
      <c r="M1" s="408"/>
      <c r="N1" s="408"/>
      <c r="O1" s="408"/>
      <c r="P1" s="408"/>
      <c r="Q1" s="408"/>
      <c r="R1" s="408"/>
      <c r="S1" s="408"/>
      <c r="T1" s="408"/>
    </row>
    <row r="2" spans="1:20" ht="21" customHeight="1">
      <c r="A2" s="408"/>
      <c r="B2" s="408"/>
      <c r="C2" s="408"/>
      <c r="D2" s="408"/>
      <c r="E2" s="408"/>
      <c r="F2" s="408"/>
      <c r="G2" s="408"/>
      <c r="H2" s="409"/>
      <c r="I2" s="409"/>
      <c r="J2" s="409"/>
      <c r="K2" s="409"/>
      <c r="L2" s="409"/>
      <c r="M2" s="409"/>
      <c r="N2" s="409"/>
      <c r="O2" s="409"/>
      <c r="P2" s="409"/>
      <c r="Q2" s="409"/>
      <c r="R2" s="409"/>
      <c r="S2" s="409"/>
      <c r="T2" s="409"/>
    </row>
    <row r="3" spans="1:20" ht="57" customHeight="1">
      <c r="A3" s="50" t="s">
        <v>0</v>
      </c>
      <c r="B3" s="51" t="s">
        <v>1</v>
      </c>
      <c r="C3" s="51" t="s">
        <v>320</v>
      </c>
      <c r="D3" s="52" t="s">
        <v>51</v>
      </c>
      <c r="E3" s="53" t="s">
        <v>2</v>
      </c>
      <c r="F3" s="54" t="s">
        <v>52</v>
      </c>
      <c r="G3" s="54" t="s">
        <v>294</v>
      </c>
      <c r="H3" s="161" t="s">
        <v>295</v>
      </c>
      <c r="I3" s="161" t="s">
        <v>362</v>
      </c>
      <c r="J3" s="161" t="s">
        <v>340</v>
      </c>
      <c r="K3" s="161" t="s">
        <v>341</v>
      </c>
      <c r="L3" s="161" t="s">
        <v>342</v>
      </c>
      <c r="M3" s="161" t="s">
        <v>530</v>
      </c>
      <c r="N3" s="161" t="s">
        <v>354</v>
      </c>
      <c r="O3" s="161" t="s">
        <v>440</v>
      </c>
      <c r="P3" s="161" t="s">
        <v>533</v>
      </c>
      <c r="Q3" s="161" t="s">
        <v>441</v>
      </c>
      <c r="R3" s="161" t="s">
        <v>442</v>
      </c>
      <c r="S3" s="161" t="s">
        <v>339</v>
      </c>
      <c r="T3" s="161" t="s">
        <v>3</v>
      </c>
    </row>
    <row r="4" spans="1:20" s="200" customFormat="1" ht="20.25" customHeight="1">
      <c r="A4" s="80" t="s">
        <v>343</v>
      </c>
      <c r="B4" s="81" t="s">
        <v>344</v>
      </c>
      <c r="C4" s="81" t="s">
        <v>345</v>
      </c>
      <c r="D4" s="81" t="s">
        <v>346</v>
      </c>
      <c r="E4" s="82" t="s">
        <v>347</v>
      </c>
      <c r="F4" s="82" t="s">
        <v>348</v>
      </c>
      <c r="G4" s="83" t="s">
        <v>349</v>
      </c>
      <c r="H4" s="211" t="s">
        <v>356</v>
      </c>
      <c r="I4" s="211" t="s">
        <v>357</v>
      </c>
      <c r="J4" s="211" t="s">
        <v>358</v>
      </c>
      <c r="K4" s="211" t="s">
        <v>359</v>
      </c>
      <c r="L4" s="211" t="s">
        <v>360</v>
      </c>
      <c r="M4" s="211" t="s">
        <v>361</v>
      </c>
      <c r="N4" s="211" t="s">
        <v>350</v>
      </c>
      <c r="O4" s="82" t="s">
        <v>350</v>
      </c>
      <c r="P4" s="82" t="s">
        <v>349</v>
      </c>
      <c r="Q4" s="82" t="s">
        <v>536</v>
      </c>
      <c r="R4" s="82" t="s">
        <v>357</v>
      </c>
      <c r="S4" s="82" t="s">
        <v>357</v>
      </c>
      <c r="T4" s="82" t="s">
        <v>358</v>
      </c>
    </row>
    <row r="5" spans="1:20" s="17" customFormat="1" ht="87" customHeight="1">
      <c r="A5" s="15">
        <v>1</v>
      </c>
      <c r="B5" s="7" t="s">
        <v>139</v>
      </c>
      <c r="C5" s="116" t="s">
        <v>234</v>
      </c>
      <c r="D5" s="55">
        <v>585534.39</v>
      </c>
      <c r="E5" s="55">
        <v>585534.39</v>
      </c>
      <c r="F5" s="55">
        <v>585534.39</v>
      </c>
      <c r="G5" s="57">
        <v>457684.7</v>
      </c>
      <c r="H5" s="57">
        <f t="shared" ref="H5:H16" si="0">F5-G5</f>
        <v>127849.69</v>
      </c>
      <c r="I5" s="57">
        <v>0</v>
      </c>
      <c r="J5" s="57">
        <v>0</v>
      </c>
      <c r="K5" s="57">
        <v>0</v>
      </c>
      <c r="L5" s="57">
        <f t="shared" ref="L5:L16" si="1">SUM(I5:K5)</f>
        <v>0</v>
      </c>
      <c r="M5" s="57">
        <v>32919.11</v>
      </c>
      <c r="N5" s="57">
        <f t="shared" ref="N5:N16" si="2">L5+M5</f>
        <v>32919.11</v>
      </c>
      <c r="O5" s="57">
        <v>0</v>
      </c>
      <c r="P5" s="57">
        <f>G5+O5</f>
        <v>457684.7</v>
      </c>
      <c r="Q5" s="148">
        <f>F5-P5</f>
        <v>127849.69</v>
      </c>
      <c r="R5" s="148">
        <v>91396.19</v>
      </c>
      <c r="S5" s="148">
        <v>91396.19</v>
      </c>
      <c r="T5" s="6" t="s">
        <v>663</v>
      </c>
    </row>
    <row r="6" spans="1:20" s="17" customFormat="1" ht="45.75" customHeight="1">
      <c r="A6" s="15">
        <v>2</v>
      </c>
      <c r="B6" s="7" t="s">
        <v>140</v>
      </c>
      <c r="C6" s="116" t="s">
        <v>216</v>
      </c>
      <c r="D6" s="55">
        <v>300000</v>
      </c>
      <c r="E6" s="56">
        <v>297101.28999999998</v>
      </c>
      <c r="F6" s="55">
        <v>300000</v>
      </c>
      <c r="G6" s="57">
        <v>0</v>
      </c>
      <c r="H6" s="57">
        <f t="shared" si="0"/>
        <v>300000</v>
      </c>
      <c r="I6" s="57">
        <v>0</v>
      </c>
      <c r="J6" s="57">
        <v>0</v>
      </c>
      <c r="K6" s="57">
        <v>0</v>
      </c>
      <c r="L6" s="57">
        <f t="shared" si="1"/>
        <v>0</v>
      </c>
      <c r="M6" s="57">
        <v>46692.27</v>
      </c>
      <c r="N6" s="57">
        <f t="shared" si="2"/>
        <v>46692.27</v>
      </c>
      <c r="O6" s="57">
        <v>0</v>
      </c>
      <c r="P6" s="57">
        <f t="shared" ref="P6:P16" si="3">G6+O6</f>
        <v>0</v>
      </c>
      <c r="Q6" s="148">
        <f t="shared" ref="Q6:Q16" si="4">F6-P6</f>
        <v>300000</v>
      </c>
      <c r="R6" s="148">
        <v>253307.73</v>
      </c>
      <c r="S6" s="148">
        <v>253307.73</v>
      </c>
      <c r="T6" s="6" t="s">
        <v>506</v>
      </c>
    </row>
    <row r="7" spans="1:20" s="17" customFormat="1" ht="98.25" customHeight="1">
      <c r="A7" s="15">
        <v>3</v>
      </c>
      <c r="B7" s="7" t="s">
        <v>141</v>
      </c>
      <c r="C7" s="116" t="s">
        <v>220</v>
      </c>
      <c r="D7" s="55">
        <v>800000</v>
      </c>
      <c r="E7" s="56">
        <v>792171.33</v>
      </c>
      <c r="F7" s="55">
        <v>800000</v>
      </c>
      <c r="G7" s="57">
        <v>110424.19</v>
      </c>
      <c r="H7" s="57">
        <f t="shared" si="0"/>
        <v>689575.81</v>
      </c>
      <c r="I7" s="57">
        <v>0</v>
      </c>
      <c r="J7" s="57">
        <v>0</v>
      </c>
      <c r="K7" s="57">
        <v>0</v>
      </c>
      <c r="L7" s="57">
        <f t="shared" si="1"/>
        <v>0</v>
      </c>
      <c r="M7" s="57">
        <v>0</v>
      </c>
      <c r="N7" s="57">
        <f t="shared" si="2"/>
        <v>0</v>
      </c>
      <c r="O7" s="57">
        <v>0</v>
      </c>
      <c r="P7" s="57">
        <f t="shared" si="3"/>
        <v>110424.19</v>
      </c>
      <c r="Q7" s="148">
        <f t="shared" si="4"/>
        <v>689575.81</v>
      </c>
      <c r="R7" s="148">
        <v>200000</v>
      </c>
      <c r="S7" s="148">
        <v>200000</v>
      </c>
      <c r="T7" s="6" t="s">
        <v>506</v>
      </c>
    </row>
    <row r="8" spans="1:20" s="17" customFormat="1" ht="101.25" customHeight="1">
      <c r="A8" s="15">
        <v>4</v>
      </c>
      <c r="B8" s="7" t="s">
        <v>325</v>
      </c>
      <c r="C8" s="116" t="s">
        <v>220</v>
      </c>
      <c r="D8" s="55">
        <v>7000</v>
      </c>
      <c r="E8" s="56">
        <v>0</v>
      </c>
      <c r="F8" s="55">
        <v>7000</v>
      </c>
      <c r="G8" s="57">
        <v>0</v>
      </c>
      <c r="H8" s="57">
        <f t="shared" si="0"/>
        <v>7000</v>
      </c>
      <c r="I8" s="57">
        <v>0</v>
      </c>
      <c r="J8" s="57">
        <v>0</v>
      </c>
      <c r="K8" s="57">
        <v>0</v>
      </c>
      <c r="L8" s="57">
        <f t="shared" si="1"/>
        <v>0</v>
      </c>
      <c r="M8" s="57">
        <v>0</v>
      </c>
      <c r="N8" s="57">
        <f t="shared" si="2"/>
        <v>0</v>
      </c>
      <c r="O8" s="57">
        <v>0</v>
      </c>
      <c r="P8" s="57">
        <f t="shared" si="3"/>
        <v>0</v>
      </c>
      <c r="Q8" s="148">
        <f t="shared" si="4"/>
        <v>7000</v>
      </c>
      <c r="R8" s="148">
        <v>0</v>
      </c>
      <c r="S8" s="148">
        <v>0</v>
      </c>
      <c r="T8" s="6" t="s">
        <v>507</v>
      </c>
    </row>
    <row r="9" spans="1:20" s="17" customFormat="1" ht="66.75" customHeight="1">
      <c r="A9" s="15">
        <v>5</v>
      </c>
      <c r="B9" s="7" t="s">
        <v>142</v>
      </c>
      <c r="C9" s="116" t="s">
        <v>227</v>
      </c>
      <c r="D9" s="56">
        <v>34481.9</v>
      </c>
      <c r="E9" s="56">
        <v>34481.9</v>
      </c>
      <c r="F9" s="56">
        <v>34481.9</v>
      </c>
      <c r="G9" s="57">
        <v>0</v>
      </c>
      <c r="H9" s="57">
        <f t="shared" si="0"/>
        <v>34481.9</v>
      </c>
      <c r="I9" s="57">
        <v>0</v>
      </c>
      <c r="J9" s="57">
        <v>0</v>
      </c>
      <c r="K9" s="57">
        <v>0</v>
      </c>
      <c r="L9" s="57">
        <f t="shared" si="1"/>
        <v>0</v>
      </c>
      <c r="M9" s="57">
        <v>0</v>
      </c>
      <c r="N9" s="57">
        <f t="shared" si="2"/>
        <v>0</v>
      </c>
      <c r="O9" s="57">
        <v>0</v>
      </c>
      <c r="P9" s="57">
        <f t="shared" si="3"/>
        <v>0</v>
      </c>
      <c r="Q9" s="148">
        <f t="shared" si="4"/>
        <v>34481.9</v>
      </c>
      <c r="R9" s="148">
        <v>0</v>
      </c>
      <c r="S9" s="148">
        <v>0</v>
      </c>
      <c r="T9" s="6" t="s">
        <v>508</v>
      </c>
    </row>
    <row r="10" spans="1:20" s="17" customFormat="1" ht="82.5" customHeight="1">
      <c r="A10" s="15">
        <v>6</v>
      </c>
      <c r="B10" s="48" t="s">
        <v>143</v>
      </c>
      <c r="C10" s="118" t="s">
        <v>220</v>
      </c>
      <c r="D10" s="59">
        <v>109120.05</v>
      </c>
      <c r="E10" s="60">
        <v>109120.05</v>
      </c>
      <c r="F10" s="59">
        <v>109120.05</v>
      </c>
      <c r="G10" s="256">
        <v>107773.35</v>
      </c>
      <c r="H10" s="57">
        <f t="shared" si="0"/>
        <v>1346.6999999999971</v>
      </c>
      <c r="I10" s="256">
        <v>0</v>
      </c>
      <c r="J10" s="256">
        <v>0</v>
      </c>
      <c r="K10" s="256">
        <v>0</v>
      </c>
      <c r="L10" s="57">
        <f t="shared" si="1"/>
        <v>0</v>
      </c>
      <c r="M10" s="57">
        <v>0</v>
      </c>
      <c r="N10" s="57">
        <f t="shared" si="2"/>
        <v>0</v>
      </c>
      <c r="O10" s="57">
        <v>0</v>
      </c>
      <c r="P10" s="57">
        <f t="shared" si="3"/>
        <v>107773.35</v>
      </c>
      <c r="Q10" s="148">
        <f t="shared" si="4"/>
        <v>1346.6999999999971</v>
      </c>
      <c r="R10" s="149">
        <v>0</v>
      </c>
      <c r="S10" s="149">
        <v>0</v>
      </c>
      <c r="T10" s="6" t="s">
        <v>509</v>
      </c>
    </row>
    <row r="11" spans="1:20" s="17" customFormat="1" ht="39.75" customHeight="1">
      <c r="A11" s="15">
        <v>7</v>
      </c>
      <c r="B11" s="48" t="s">
        <v>146</v>
      </c>
      <c r="C11" s="118" t="s">
        <v>227</v>
      </c>
      <c r="D11" s="59">
        <v>66000</v>
      </c>
      <c r="E11" s="60">
        <v>0</v>
      </c>
      <c r="F11" s="59">
        <v>66000</v>
      </c>
      <c r="G11" s="256">
        <v>0</v>
      </c>
      <c r="H11" s="57">
        <f t="shared" si="0"/>
        <v>66000</v>
      </c>
      <c r="I11" s="256">
        <v>0</v>
      </c>
      <c r="J11" s="256">
        <v>0</v>
      </c>
      <c r="K11" s="256">
        <v>0</v>
      </c>
      <c r="L11" s="57">
        <f t="shared" si="1"/>
        <v>0</v>
      </c>
      <c r="M11" s="57">
        <v>0</v>
      </c>
      <c r="N11" s="57">
        <f t="shared" si="2"/>
        <v>0</v>
      </c>
      <c r="O11" s="57">
        <v>0</v>
      </c>
      <c r="P11" s="57">
        <f t="shared" si="3"/>
        <v>0</v>
      </c>
      <c r="Q11" s="148">
        <f t="shared" si="4"/>
        <v>66000</v>
      </c>
      <c r="R11" s="149">
        <v>0</v>
      </c>
      <c r="S11" s="149">
        <v>0</v>
      </c>
      <c r="T11" s="6" t="s">
        <v>510</v>
      </c>
    </row>
    <row r="12" spans="1:20" s="17" customFormat="1" ht="69" customHeight="1">
      <c r="A12" s="15">
        <v>8</v>
      </c>
      <c r="B12" s="48" t="s">
        <v>395</v>
      </c>
      <c r="C12" s="118" t="s">
        <v>226</v>
      </c>
      <c r="D12" s="59">
        <v>291500</v>
      </c>
      <c r="E12" s="60">
        <v>0</v>
      </c>
      <c r="F12" s="59">
        <v>291500</v>
      </c>
      <c r="G12" s="256">
        <v>0</v>
      </c>
      <c r="H12" s="57">
        <f t="shared" si="0"/>
        <v>291500</v>
      </c>
      <c r="I12" s="256">
        <v>0</v>
      </c>
      <c r="J12" s="256">
        <v>0</v>
      </c>
      <c r="K12" s="256">
        <v>0</v>
      </c>
      <c r="L12" s="57">
        <f t="shared" si="1"/>
        <v>0</v>
      </c>
      <c r="M12" s="57">
        <v>0</v>
      </c>
      <c r="N12" s="57">
        <f t="shared" si="2"/>
        <v>0</v>
      </c>
      <c r="O12" s="57">
        <v>0</v>
      </c>
      <c r="P12" s="57">
        <f t="shared" si="3"/>
        <v>0</v>
      </c>
      <c r="Q12" s="148">
        <f t="shared" si="4"/>
        <v>291500</v>
      </c>
      <c r="R12" s="149">
        <v>0</v>
      </c>
      <c r="S12" s="149">
        <v>0</v>
      </c>
      <c r="T12" s="6" t="s">
        <v>511</v>
      </c>
    </row>
    <row r="13" spans="1:20" s="17" customFormat="1" ht="262.5">
      <c r="A13" s="15">
        <v>9</v>
      </c>
      <c r="B13" s="48" t="s">
        <v>396</v>
      </c>
      <c r="C13" s="118" t="s">
        <v>231</v>
      </c>
      <c r="D13" s="55">
        <v>0</v>
      </c>
      <c r="E13" s="55">
        <v>0</v>
      </c>
      <c r="F13" s="55">
        <v>0</v>
      </c>
      <c r="G13" s="57">
        <v>0</v>
      </c>
      <c r="H13" s="57">
        <f t="shared" si="0"/>
        <v>0</v>
      </c>
      <c r="I13" s="256">
        <v>0</v>
      </c>
      <c r="J13" s="256">
        <v>0</v>
      </c>
      <c r="K13" s="256">
        <v>0</v>
      </c>
      <c r="L13" s="57">
        <f t="shared" si="1"/>
        <v>0</v>
      </c>
      <c r="M13" s="57">
        <v>0</v>
      </c>
      <c r="N13" s="57">
        <f t="shared" si="2"/>
        <v>0</v>
      </c>
      <c r="O13" s="57">
        <v>0</v>
      </c>
      <c r="P13" s="57">
        <f t="shared" si="3"/>
        <v>0</v>
      </c>
      <c r="Q13" s="148">
        <f t="shared" si="4"/>
        <v>0</v>
      </c>
      <c r="R13" s="149">
        <v>0</v>
      </c>
      <c r="S13" s="149">
        <v>0</v>
      </c>
      <c r="T13" s="295" t="s">
        <v>406</v>
      </c>
    </row>
    <row r="14" spans="1:20" s="17" customFormat="1" ht="96" customHeight="1">
      <c r="A14" s="15">
        <v>10</v>
      </c>
      <c r="B14" s="48" t="s">
        <v>481</v>
      </c>
      <c r="C14" s="118" t="s">
        <v>222</v>
      </c>
      <c r="D14" s="55">
        <v>471030.52</v>
      </c>
      <c r="E14" s="55">
        <v>471030.52</v>
      </c>
      <c r="F14" s="55">
        <v>471030.52</v>
      </c>
      <c r="G14" s="57">
        <v>0</v>
      </c>
      <c r="H14" s="57">
        <f t="shared" ref="H14:H15" si="5">F14-G14</f>
        <v>471030.52</v>
      </c>
      <c r="I14" s="256">
        <v>0</v>
      </c>
      <c r="J14" s="256">
        <v>0</v>
      </c>
      <c r="K14" s="256">
        <v>0</v>
      </c>
      <c r="L14" s="57">
        <f t="shared" ref="L14:L15" si="6">SUM(I14:K14)</f>
        <v>0</v>
      </c>
      <c r="M14" s="57">
        <v>0</v>
      </c>
      <c r="N14" s="57">
        <f t="shared" ref="N14:N15" si="7">L14+M14</f>
        <v>0</v>
      </c>
      <c r="O14" s="57">
        <v>0</v>
      </c>
      <c r="P14" s="57">
        <f t="shared" ref="P14:P15" si="8">G14+O14</f>
        <v>0</v>
      </c>
      <c r="Q14" s="148">
        <f t="shared" ref="Q14:Q15" si="9">F14-P14</f>
        <v>471030.52</v>
      </c>
      <c r="R14" s="149">
        <v>471030.52</v>
      </c>
      <c r="S14" s="149">
        <v>471030.52</v>
      </c>
      <c r="T14" s="6" t="s">
        <v>482</v>
      </c>
    </row>
    <row r="15" spans="1:20" s="17" customFormat="1" ht="96" customHeight="1">
      <c r="A15" s="15">
        <v>11</v>
      </c>
      <c r="B15" s="48" t="s">
        <v>640</v>
      </c>
      <c r="C15" s="118" t="s">
        <v>231</v>
      </c>
      <c r="D15" s="55">
        <v>40000</v>
      </c>
      <c r="E15" s="55">
        <v>0</v>
      </c>
      <c r="F15" s="55">
        <v>40000</v>
      </c>
      <c r="G15" s="57">
        <v>0</v>
      </c>
      <c r="H15" s="57">
        <f t="shared" si="5"/>
        <v>40000</v>
      </c>
      <c r="I15" s="256">
        <v>0</v>
      </c>
      <c r="J15" s="256">
        <v>0</v>
      </c>
      <c r="K15" s="256">
        <v>0</v>
      </c>
      <c r="L15" s="57">
        <f t="shared" si="6"/>
        <v>0</v>
      </c>
      <c r="M15" s="57">
        <v>0</v>
      </c>
      <c r="N15" s="57">
        <f t="shared" si="7"/>
        <v>0</v>
      </c>
      <c r="O15" s="57">
        <v>0</v>
      </c>
      <c r="P15" s="57">
        <f t="shared" si="8"/>
        <v>0</v>
      </c>
      <c r="Q15" s="148">
        <f t="shared" si="9"/>
        <v>40000</v>
      </c>
      <c r="R15" s="149">
        <v>471030.52</v>
      </c>
      <c r="S15" s="149">
        <v>0</v>
      </c>
      <c r="T15" s="6" t="s">
        <v>642</v>
      </c>
    </row>
    <row r="16" spans="1:20" s="17" customFormat="1" ht="96" customHeight="1">
      <c r="A16" s="15">
        <v>12</v>
      </c>
      <c r="B16" s="48" t="s">
        <v>641</v>
      </c>
      <c r="C16" s="118" t="s">
        <v>220</v>
      </c>
      <c r="D16" s="55">
        <v>0</v>
      </c>
      <c r="E16" s="55">
        <v>0</v>
      </c>
      <c r="F16" s="55">
        <v>0</v>
      </c>
      <c r="G16" s="57">
        <v>0</v>
      </c>
      <c r="H16" s="57">
        <f t="shared" si="0"/>
        <v>0</v>
      </c>
      <c r="I16" s="256">
        <v>0</v>
      </c>
      <c r="J16" s="256">
        <v>0</v>
      </c>
      <c r="K16" s="256">
        <v>0</v>
      </c>
      <c r="L16" s="57">
        <f t="shared" si="1"/>
        <v>0</v>
      </c>
      <c r="M16" s="57">
        <v>0</v>
      </c>
      <c r="N16" s="57">
        <f t="shared" si="2"/>
        <v>0</v>
      </c>
      <c r="O16" s="57">
        <v>0</v>
      </c>
      <c r="P16" s="57">
        <f t="shared" si="3"/>
        <v>0</v>
      </c>
      <c r="Q16" s="148">
        <f t="shared" si="4"/>
        <v>0</v>
      </c>
      <c r="R16" s="149">
        <v>471030.52</v>
      </c>
      <c r="S16" s="149">
        <v>0</v>
      </c>
      <c r="T16" s="6" t="s">
        <v>643</v>
      </c>
    </row>
    <row r="17" spans="1:20" s="17" customFormat="1" ht="18.75" customHeight="1" thickBot="1">
      <c r="A17" s="410" t="s">
        <v>172</v>
      </c>
      <c r="B17" s="411"/>
      <c r="C17" s="155"/>
      <c r="D17" s="134">
        <f>SUM(D5:D16)</f>
        <v>2704666.86</v>
      </c>
      <c r="E17" s="134">
        <f t="shared" ref="E17:S17" si="10">SUM(E5:E16)</f>
        <v>2289439.4799999995</v>
      </c>
      <c r="F17" s="134">
        <f t="shared" si="10"/>
        <v>2704666.86</v>
      </c>
      <c r="G17" s="134">
        <f t="shared" si="10"/>
        <v>675882.24</v>
      </c>
      <c r="H17" s="250">
        <f t="shared" si="10"/>
        <v>2028784.6199999999</v>
      </c>
      <c r="I17" s="250">
        <f t="shared" si="10"/>
        <v>0</v>
      </c>
      <c r="J17" s="250">
        <f t="shared" si="10"/>
        <v>0</v>
      </c>
      <c r="K17" s="250">
        <f t="shared" si="10"/>
        <v>0</v>
      </c>
      <c r="L17" s="250">
        <f t="shared" si="10"/>
        <v>0</v>
      </c>
      <c r="M17" s="250">
        <f t="shared" si="10"/>
        <v>79611.38</v>
      </c>
      <c r="N17" s="250">
        <f t="shared" si="10"/>
        <v>79611.38</v>
      </c>
      <c r="O17" s="134">
        <f t="shared" si="10"/>
        <v>0</v>
      </c>
      <c r="P17" s="134">
        <f t="shared" si="10"/>
        <v>675882.24</v>
      </c>
      <c r="Q17" s="134">
        <f t="shared" si="10"/>
        <v>2028784.6199999999</v>
      </c>
      <c r="R17" s="134">
        <f t="shared" si="10"/>
        <v>1957795.48</v>
      </c>
      <c r="S17" s="134">
        <f t="shared" si="10"/>
        <v>1015734.4400000001</v>
      </c>
      <c r="T17" s="135"/>
    </row>
    <row r="18" spans="1:20" ht="15.75" thickTop="1">
      <c r="G18" s="17"/>
    </row>
  </sheetData>
  <autoFilter ref="A3:T17">
    <filterColumn colId="2"/>
    <filterColumn colId="14"/>
    <filterColumn colId="17"/>
  </autoFilter>
  <mergeCells count="2">
    <mergeCell ref="A1:T2"/>
    <mergeCell ref="A17:B17"/>
  </mergeCells>
  <printOptions horizontalCentered="1"/>
  <pageMargins left="0.31496062992125984" right="0.31496062992125984" top="0.86614173228346458" bottom="0.55118110236220474" header="0.31496062992125984" footer="0.31496062992125984"/>
  <pageSetup paperSize="9" scale="78"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rowBreaks count="1" manualBreakCount="1">
    <brk id="10" max="19" man="1"/>
  </rowBreaks>
</worksheet>
</file>

<file path=xl/worksheets/sheet7.xml><?xml version="1.0" encoding="utf-8"?>
<worksheet xmlns="http://schemas.openxmlformats.org/spreadsheetml/2006/main" xmlns:r="http://schemas.openxmlformats.org/officeDocument/2006/relationships">
  <sheetPr>
    <pageSetUpPr fitToPage="1"/>
  </sheetPr>
  <dimension ref="A1:V16"/>
  <sheetViews>
    <sheetView topLeftCell="A10" workbookViewId="0">
      <selection activeCell="R7" sqref="R7"/>
    </sheetView>
  </sheetViews>
  <sheetFormatPr defaultRowHeight="12.75"/>
  <cols>
    <col min="1" max="1" width="5.42578125" style="73" customWidth="1"/>
    <col min="2" max="2" width="24.42578125" style="73" customWidth="1"/>
    <col min="3" max="3" width="0.140625" style="73" hidden="1" customWidth="1"/>
    <col min="4" max="4" width="1.28515625" style="73" hidden="1" customWidth="1"/>
    <col min="5" max="5" width="0.85546875" style="73" hidden="1" customWidth="1"/>
    <col min="6" max="6" width="16.28515625" style="73" customWidth="1"/>
    <col min="7" max="7" width="15.5703125" style="73" customWidth="1"/>
    <col min="8" max="8" width="14.5703125" style="73" bestFit="1" customWidth="1"/>
    <col min="9" max="9" width="12.7109375" style="73" hidden="1" customWidth="1"/>
    <col min="10" max="10" width="12.7109375" style="242" hidden="1" customWidth="1"/>
    <col min="11" max="11" width="11.7109375" style="233" hidden="1" customWidth="1"/>
    <col min="12" max="12" width="11.28515625" style="233" hidden="1" customWidth="1"/>
    <col min="13" max="13" width="13.5703125" style="233" hidden="1" customWidth="1"/>
    <col min="14" max="14" width="14.5703125" style="233" hidden="1" customWidth="1"/>
    <col min="15" max="15" width="14.140625" style="233" hidden="1" customWidth="1"/>
    <col min="16" max="16" width="15" style="233" hidden="1" customWidth="1"/>
    <col min="17" max="17" width="15" style="73" hidden="1" customWidth="1"/>
    <col min="18" max="18" width="13.7109375" style="73" bestFit="1" customWidth="1"/>
    <col min="19" max="19" width="12.7109375" style="73" bestFit="1" customWidth="1"/>
    <col min="20" max="20" width="14.28515625" style="73" hidden="1" customWidth="1"/>
    <col min="21" max="21" width="14.28515625" style="73" bestFit="1" customWidth="1"/>
    <col min="22" max="22" width="18.85546875" style="73" customWidth="1"/>
    <col min="23" max="254" width="9.140625" style="73"/>
    <col min="255" max="255" width="2.140625" style="73" customWidth="1"/>
    <col min="256" max="256" width="0" style="73" hidden="1" customWidth="1"/>
    <col min="257" max="257" width="3.5703125" style="73" bestFit="1" customWidth="1"/>
    <col min="258" max="258" width="6" style="73" customWidth="1"/>
    <col min="259" max="259" width="4.42578125" style="73" customWidth="1"/>
    <col min="260" max="260" width="16.42578125" style="73" customWidth="1"/>
    <col min="261" max="261" width="0.140625" style="73" customWidth="1"/>
    <col min="262" max="264" width="0" style="73" hidden="1" customWidth="1"/>
    <col min="265" max="265" width="12.85546875" style="73" customWidth="1"/>
    <col min="266" max="266" width="13.140625" style="73" customWidth="1"/>
    <col min="267" max="267" width="16" style="73" customWidth="1"/>
    <col min="268" max="268" width="0" style="73" hidden="1" customWidth="1"/>
    <col min="269" max="269" width="13.42578125" style="73" customWidth="1"/>
    <col min="270" max="270" width="12.7109375" style="73" customWidth="1"/>
    <col min="271" max="275" width="13.140625" style="73" customWidth="1"/>
    <col min="276" max="276" width="18.140625" style="73" customWidth="1"/>
    <col min="277" max="277" width="13.42578125" style="73" customWidth="1"/>
    <col min="278" max="278" width="13.140625" style="73" customWidth="1"/>
    <col min="279" max="510" width="9.140625" style="73"/>
    <col min="511" max="511" width="2.140625" style="73" customWidth="1"/>
    <col min="512" max="512" width="0" style="73" hidden="1" customWidth="1"/>
    <col min="513" max="513" width="3.5703125" style="73" bestFit="1" customWidth="1"/>
    <col min="514" max="514" width="6" style="73" customWidth="1"/>
    <col min="515" max="515" width="4.42578125" style="73" customWidth="1"/>
    <col min="516" max="516" width="16.42578125" style="73" customWidth="1"/>
    <col min="517" max="517" width="0.140625" style="73" customWidth="1"/>
    <col min="518" max="520" width="0" style="73" hidden="1" customWidth="1"/>
    <col min="521" max="521" width="12.85546875" style="73" customWidth="1"/>
    <col min="522" max="522" width="13.140625" style="73" customWidth="1"/>
    <col min="523" max="523" width="16" style="73" customWidth="1"/>
    <col min="524" max="524" width="0" style="73" hidden="1" customWidth="1"/>
    <col min="525" max="525" width="13.42578125" style="73" customWidth="1"/>
    <col min="526" max="526" width="12.7109375" style="73" customWidth="1"/>
    <col min="527" max="531" width="13.140625" style="73" customWidth="1"/>
    <col min="532" max="532" width="18.140625" style="73" customWidth="1"/>
    <col min="533" max="533" width="13.42578125" style="73" customWidth="1"/>
    <col min="534" max="534" width="13.140625" style="73" customWidth="1"/>
    <col min="535" max="766" width="9.140625" style="73"/>
    <col min="767" max="767" width="2.140625" style="73" customWidth="1"/>
    <col min="768" max="768" width="0" style="73" hidden="1" customWidth="1"/>
    <col min="769" max="769" width="3.5703125" style="73" bestFit="1" customWidth="1"/>
    <col min="770" max="770" width="6" style="73" customWidth="1"/>
    <col min="771" max="771" width="4.42578125" style="73" customWidth="1"/>
    <col min="772" max="772" width="16.42578125" style="73" customWidth="1"/>
    <col min="773" max="773" width="0.140625" style="73" customWidth="1"/>
    <col min="774" max="776" width="0" style="73" hidden="1" customWidth="1"/>
    <col min="777" max="777" width="12.85546875" style="73" customWidth="1"/>
    <col min="778" max="778" width="13.140625" style="73" customWidth="1"/>
    <col min="779" max="779" width="16" style="73" customWidth="1"/>
    <col min="780" max="780" width="0" style="73" hidden="1" customWidth="1"/>
    <col min="781" max="781" width="13.42578125" style="73" customWidth="1"/>
    <col min="782" max="782" width="12.7109375" style="73" customWidth="1"/>
    <col min="783" max="787" width="13.140625" style="73" customWidth="1"/>
    <col min="788" max="788" width="18.140625" style="73" customWidth="1"/>
    <col min="789" max="789" width="13.42578125" style="73" customWidth="1"/>
    <col min="790" max="790" width="13.140625" style="73" customWidth="1"/>
    <col min="791" max="1022" width="9.140625" style="73"/>
    <col min="1023" max="1023" width="2.140625" style="73" customWidth="1"/>
    <col min="1024" max="1024" width="0" style="73" hidden="1" customWidth="1"/>
    <col min="1025" max="1025" width="3.5703125" style="73" bestFit="1" customWidth="1"/>
    <col min="1026" max="1026" width="6" style="73" customWidth="1"/>
    <col min="1027" max="1027" width="4.42578125" style="73" customWidth="1"/>
    <col min="1028" max="1028" width="16.42578125" style="73" customWidth="1"/>
    <col min="1029" max="1029" width="0.140625" style="73" customWidth="1"/>
    <col min="1030" max="1032" width="0" style="73" hidden="1" customWidth="1"/>
    <col min="1033" max="1033" width="12.85546875" style="73" customWidth="1"/>
    <col min="1034" max="1034" width="13.140625" style="73" customWidth="1"/>
    <col min="1035" max="1035" width="16" style="73" customWidth="1"/>
    <col min="1036" max="1036" width="0" style="73" hidden="1" customWidth="1"/>
    <col min="1037" max="1037" width="13.42578125" style="73" customWidth="1"/>
    <col min="1038" max="1038" width="12.7109375" style="73" customWidth="1"/>
    <col min="1039" max="1043" width="13.140625" style="73" customWidth="1"/>
    <col min="1044" max="1044" width="18.140625" style="73" customWidth="1"/>
    <col min="1045" max="1045" width="13.42578125" style="73" customWidth="1"/>
    <col min="1046" max="1046" width="13.140625" style="73" customWidth="1"/>
    <col min="1047" max="1278" width="9.140625" style="73"/>
    <col min="1279" max="1279" width="2.140625" style="73" customWidth="1"/>
    <col min="1280" max="1280" width="0" style="73" hidden="1" customWidth="1"/>
    <col min="1281" max="1281" width="3.5703125" style="73" bestFit="1" customWidth="1"/>
    <col min="1282" max="1282" width="6" style="73" customWidth="1"/>
    <col min="1283" max="1283" width="4.42578125" style="73" customWidth="1"/>
    <col min="1284" max="1284" width="16.42578125" style="73" customWidth="1"/>
    <col min="1285" max="1285" width="0.140625" style="73" customWidth="1"/>
    <col min="1286" max="1288" width="0" style="73" hidden="1" customWidth="1"/>
    <col min="1289" max="1289" width="12.85546875" style="73" customWidth="1"/>
    <col min="1290" max="1290" width="13.140625" style="73" customWidth="1"/>
    <col min="1291" max="1291" width="16" style="73" customWidth="1"/>
    <col min="1292" max="1292" width="0" style="73" hidden="1" customWidth="1"/>
    <col min="1293" max="1293" width="13.42578125" style="73" customWidth="1"/>
    <col min="1294" max="1294" width="12.7109375" style="73" customWidth="1"/>
    <col min="1295" max="1299" width="13.140625" style="73" customWidth="1"/>
    <col min="1300" max="1300" width="18.140625" style="73" customWidth="1"/>
    <col min="1301" max="1301" width="13.42578125" style="73" customWidth="1"/>
    <col min="1302" max="1302" width="13.140625" style="73" customWidth="1"/>
    <col min="1303" max="1534" width="9.140625" style="73"/>
    <col min="1535" max="1535" width="2.140625" style="73" customWidth="1"/>
    <col min="1536" max="1536" width="0" style="73" hidden="1" customWidth="1"/>
    <col min="1537" max="1537" width="3.5703125" style="73" bestFit="1" customWidth="1"/>
    <col min="1538" max="1538" width="6" style="73" customWidth="1"/>
    <col min="1539" max="1539" width="4.42578125" style="73" customWidth="1"/>
    <col min="1540" max="1540" width="16.42578125" style="73" customWidth="1"/>
    <col min="1541" max="1541" width="0.140625" style="73" customWidth="1"/>
    <col min="1542" max="1544" width="0" style="73" hidden="1" customWidth="1"/>
    <col min="1545" max="1545" width="12.85546875" style="73" customWidth="1"/>
    <col min="1546" max="1546" width="13.140625" style="73" customWidth="1"/>
    <col min="1547" max="1547" width="16" style="73" customWidth="1"/>
    <col min="1548" max="1548" width="0" style="73" hidden="1" customWidth="1"/>
    <col min="1549" max="1549" width="13.42578125" style="73" customWidth="1"/>
    <col min="1550" max="1550" width="12.7109375" style="73" customWidth="1"/>
    <col min="1551" max="1555" width="13.140625" style="73" customWidth="1"/>
    <col min="1556" max="1556" width="18.140625" style="73" customWidth="1"/>
    <col min="1557" max="1557" width="13.42578125" style="73" customWidth="1"/>
    <col min="1558" max="1558" width="13.140625" style="73" customWidth="1"/>
    <col min="1559" max="1790" width="9.140625" style="73"/>
    <col min="1791" max="1791" width="2.140625" style="73" customWidth="1"/>
    <col min="1792" max="1792" width="0" style="73" hidden="1" customWidth="1"/>
    <col min="1793" max="1793" width="3.5703125" style="73" bestFit="1" customWidth="1"/>
    <col min="1794" max="1794" width="6" style="73" customWidth="1"/>
    <col min="1795" max="1795" width="4.42578125" style="73" customWidth="1"/>
    <col min="1796" max="1796" width="16.42578125" style="73" customWidth="1"/>
    <col min="1797" max="1797" width="0.140625" style="73" customWidth="1"/>
    <col min="1798" max="1800" width="0" style="73" hidden="1" customWidth="1"/>
    <col min="1801" max="1801" width="12.85546875" style="73" customWidth="1"/>
    <col min="1802" max="1802" width="13.140625" style="73" customWidth="1"/>
    <col min="1803" max="1803" width="16" style="73" customWidth="1"/>
    <col min="1804" max="1804" width="0" style="73" hidden="1" customWidth="1"/>
    <col min="1805" max="1805" width="13.42578125" style="73" customWidth="1"/>
    <col min="1806" max="1806" width="12.7109375" style="73" customWidth="1"/>
    <col min="1807" max="1811" width="13.140625" style="73" customWidth="1"/>
    <col min="1812" max="1812" width="18.140625" style="73" customWidth="1"/>
    <col min="1813" max="1813" width="13.42578125" style="73" customWidth="1"/>
    <col min="1814" max="1814" width="13.140625" style="73" customWidth="1"/>
    <col min="1815" max="2046" width="9.140625" style="73"/>
    <col min="2047" max="2047" width="2.140625" style="73" customWidth="1"/>
    <col min="2048" max="2048" width="0" style="73" hidden="1" customWidth="1"/>
    <col min="2049" max="2049" width="3.5703125" style="73" bestFit="1" customWidth="1"/>
    <col min="2050" max="2050" width="6" style="73" customWidth="1"/>
    <col min="2051" max="2051" width="4.42578125" style="73" customWidth="1"/>
    <col min="2052" max="2052" width="16.42578125" style="73" customWidth="1"/>
    <col min="2053" max="2053" width="0.140625" style="73" customWidth="1"/>
    <col min="2054" max="2056" width="0" style="73" hidden="1" customWidth="1"/>
    <col min="2057" max="2057" width="12.85546875" style="73" customWidth="1"/>
    <col min="2058" max="2058" width="13.140625" style="73" customWidth="1"/>
    <col min="2059" max="2059" width="16" style="73" customWidth="1"/>
    <col min="2060" max="2060" width="0" style="73" hidden="1" customWidth="1"/>
    <col min="2061" max="2061" width="13.42578125" style="73" customWidth="1"/>
    <col min="2062" max="2062" width="12.7109375" style="73" customWidth="1"/>
    <col min="2063" max="2067" width="13.140625" style="73" customWidth="1"/>
    <col min="2068" max="2068" width="18.140625" style="73" customWidth="1"/>
    <col min="2069" max="2069" width="13.42578125" style="73" customWidth="1"/>
    <col min="2070" max="2070" width="13.140625" style="73" customWidth="1"/>
    <col min="2071" max="2302" width="9.140625" style="73"/>
    <col min="2303" max="2303" width="2.140625" style="73" customWidth="1"/>
    <col min="2304" max="2304" width="0" style="73" hidden="1" customWidth="1"/>
    <col min="2305" max="2305" width="3.5703125" style="73" bestFit="1" customWidth="1"/>
    <col min="2306" max="2306" width="6" style="73" customWidth="1"/>
    <col min="2307" max="2307" width="4.42578125" style="73" customWidth="1"/>
    <col min="2308" max="2308" width="16.42578125" style="73" customWidth="1"/>
    <col min="2309" max="2309" width="0.140625" style="73" customWidth="1"/>
    <col min="2310" max="2312" width="0" style="73" hidden="1" customWidth="1"/>
    <col min="2313" max="2313" width="12.85546875" style="73" customWidth="1"/>
    <col min="2314" max="2314" width="13.140625" style="73" customWidth="1"/>
    <col min="2315" max="2315" width="16" style="73" customWidth="1"/>
    <col min="2316" max="2316" width="0" style="73" hidden="1" customWidth="1"/>
    <col min="2317" max="2317" width="13.42578125" style="73" customWidth="1"/>
    <col min="2318" max="2318" width="12.7109375" style="73" customWidth="1"/>
    <col min="2319" max="2323" width="13.140625" style="73" customWidth="1"/>
    <col min="2324" max="2324" width="18.140625" style="73" customWidth="1"/>
    <col min="2325" max="2325" width="13.42578125" style="73" customWidth="1"/>
    <col min="2326" max="2326" width="13.140625" style="73" customWidth="1"/>
    <col min="2327" max="2558" width="9.140625" style="73"/>
    <col min="2559" max="2559" width="2.140625" style="73" customWidth="1"/>
    <col min="2560" max="2560" width="0" style="73" hidden="1" customWidth="1"/>
    <col min="2561" max="2561" width="3.5703125" style="73" bestFit="1" customWidth="1"/>
    <col min="2562" max="2562" width="6" style="73" customWidth="1"/>
    <col min="2563" max="2563" width="4.42578125" style="73" customWidth="1"/>
    <col min="2564" max="2564" width="16.42578125" style="73" customWidth="1"/>
    <col min="2565" max="2565" width="0.140625" style="73" customWidth="1"/>
    <col min="2566" max="2568" width="0" style="73" hidden="1" customWidth="1"/>
    <col min="2569" max="2569" width="12.85546875" style="73" customWidth="1"/>
    <col min="2570" max="2570" width="13.140625" style="73" customWidth="1"/>
    <col min="2571" max="2571" width="16" style="73" customWidth="1"/>
    <col min="2572" max="2572" width="0" style="73" hidden="1" customWidth="1"/>
    <col min="2573" max="2573" width="13.42578125" style="73" customWidth="1"/>
    <col min="2574" max="2574" width="12.7109375" style="73" customWidth="1"/>
    <col min="2575" max="2579" width="13.140625" style="73" customWidth="1"/>
    <col min="2580" max="2580" width="18.140625" style="73" customWidth="1"/>
    <col min="2581" max="2581" width="13.42578125" style="73" customWidth="1"/>
    <col min="2582" max="2582" width="13.140625" style="73" customWidth="1"/>
    <col min="2583" max="2814" width="9.140625" style="73"/>
    <col min="2815" max="2815" width="2.140625" style="73" customWidth="1"/>
    <col min="2816" max="2816" width="0" style="73" hidden="1" customWidth="1"/>
    <col min="2817" max="2817" width="3.5703125" style="73" bestFit="1" customWidth="1"/>
    <col min="2818" max="2818" width="6" style="73" customWidth="1"/>
    <col min="2819" max="2819" width="4.42578125" style="73" customWidth="1"/>
    <col min="2820" max="2820" width="16.42578125" style="73" customWidth="1"/>
    <col min="2821" max="2821" width="0.140625" style="73" customWidth="1"/>
    <col min="2822" max="2824" width="0" style="73" hidden="1" customWidth="1"/>
    <col min="2825" max="2825" width="12.85546875" style="73" customWidth="1"/>
    <col min="2826" max="2826" width="13.140625" style="73" customWidth="1"/>
    <col min="2827" max="2827" width="16" style="73" customWidth="1"/>
    <col min="2828" max="2828" width="0" style="73" hidden="1" customWidth="1"/>
    <col min="2829" max="2829" width="13.42578125" style="73" customWidth="1"/>
    <col min="2830" max="2830" width="12.7109375" style="73" customWidth="1"/>
    <col min="2831" max="2835" width="13.140625" style="73" customWidth="1"/>
    <col min="2836" max="2836" width="18.140625" style="73" customWidth="1"/>
    <col min="2837" max="2837" width="13.42578125" style="73" customWidth="1"/>
    <col min="2838" max="2838" width="13.140625" style="73" customWidth="1"/>
    <col min="2839" max="3070" width="9.140625" style="73"/>
    <col min="3071" max="3071" width="2.140625" style="73" customWidth="1"/>
    <col min="3072" max="3072" width="0" style="73" hidden="1" customWidth="1"/>
    <col min="3073" max="3073" width="3.5703125" style="73" bestFit="1" customWidth="1"/>
    <col min="3074" max="3074" width="6" style="73" customWidth="1"/>
    <col min="3075" max="3075" width="4.42578125" style="73" customWidth="1"/>
    <col min="3076" max="3076" width="16.42578125" style="73" customWidth="1"/>
    <col min="3077" max="3077" width="0.140625" style="73" customWidth="1"/>
    <col min="3078" max="3080" width="0" style="73" hidden="1" customWidth="1"/>
    <col min="3081" max="3081" width="12.85546875" style="73" customWidth="1"/>
    <col min="3082" max="3082" width="13.140625" style="73" customWidth="1"/>
    <col min="3083" max="3083" width="16" style="73" customWidth="1"/>
    <col min="3084" max="3084" width="0" style="73" hidden="1" customWidth="1"/>
    <col min="3085" max="3085" width="13.42578125" style="73" customWidth="1"/>
    <col min="3086" max="3086" width="12.7109375" style="73" customWidth="1"/>
    <col min="3087" max="3091" width="13.140625" style="73" customWidth="1"/>
    <col min="3092" max="3092" width="18.140625" style="73" customWidth="1"/>
    <col min="3093" max="3093" width="13.42578125" style="73" customWidth="1"/>
    <col min="3094" max="3094" width="13.140625" style="73" customWidth="1"/>
    <col min="3095" max="3326" width="9.140625" style="73"/>
    <col min="3327" max="3327" width="2.140625" style="73" customWidth="1"/>
    <col min="3328" max="3328" width="0" style="73" hidden="1" customWidth="1"/>
    <col min="3329" max="3329" width="3.5703125" style="73" bestFit="1" customWidth="1"/>
    <col min="3330" max="3330" width="6" style="73" customWidth="1"/>
    <col min="3331" max="3331" width="4.42578125" style="73" customWidth="1"/>
    <col min="3332" max="3332" width="16.42578125" style="73" customWidth="1"/>
    <col min="3333" max="3333" width="0.140625" style="73" customWidth="1"/>
    <col min="3334" max="3336" width="0" style="73" hidden="1" customWidth="1"/>
    <col min="3337" max="3337" width="12.85546875" style="73" customWidth="1"/>
    <col min="3338" max="3338" width="13.140625" style="73" customWidth="1"/>
    <col min="3339" max="3339" width="16" style="73" customWidth="1"/>
    <col min="3340" max="3340" width="0" style="73" hidden="1" customWidth="1"/>
    <col min="3341" max="3341" width="13.42578125" style="73" customWidth="1"/>
    <col min="3342" max="3342" width="12.7109375" style="73" customWidth="1"/>
    <col min="3343" max="3347" width="13.140625" style="73" customWidth="1"/>
    <col min="3348" max="3348" width="18.140625" style="73" customWidth="1"/>
    <col min="3349" max="3349" width="13.42578125" style="73" customWidth="1"/>
    <col min="3350" max="3350" width="13.140625" style="73" customWidth="1"/>
    <col min="3351" max="3582" width="9.140625" style="73"/>
    <col min="3583" max="3583" width="2.140625" style="73" customWidth="1"/>
    <col min="3584" max="3584" width="0" style="73" hidden="1" customWidth="1"/>
    <col min="3585" max="3585" width="3.5703125" style="73" bestFit="1" customWidth="1"/>
    <col min="3586" max="3586" width="6" style="73" customWidth="1"/>
    <col min="3587" max="3587" width="4.42578125" style="73" customWidth="1"/>
    <col min="3588" max="3588" width="16.42578125" style="73" customWidth="1"/>
    <col min="3589" max="3589" width="0.140625" style="73" customWidth="1"/>
    <col min="3590" max="3592" width="0" style="73" hidden="1" customWidth="1"/>
    <col min="3593" max="3593" width="12.85546875" style="73" customWidth="1"/>
    <col min="3594" max="3594" width="13.140625" style="73" customWidth="1"/>
    <col min="3595" max="3595" width="16" style="73" customWidth="1"/>
    <col min="3596" max="3596" width="0" style="73" hidden="1" customWidth="1"/>
    <col min="3597" max="3597" width="13.42578125" style="73" customWidth="1"/>
    <col min="3598" max="3598" width="12.7109375" style="73" customWidth="1"/>
    <col min="3599" max="3603" width="13.140625" style="73" customWidth="1"/>
    <col min="3604" max="3604" width="18.140625" style="73" customWidth="1"/>
    <col min="3605" max="3605" width="13.42578125" style="73" customWidth="1"/>
    <col min="3606" max="3606" width="13.140625" style="73" customWidth="1"/>
    <col min="3607" max="3838" width="9.140625" style="73"/>
    <col min="3839" max="3839" width="2.140625" style="73" customWidth="1"/>
    <col min="3840" max="3840" width="0" style="73" hidden="1" customWidth="1"/>
    <col min="3841" max="3841" width="3.5703125" style="73" bestFit="1" customWidth="1"/>
    <col min="3842" max="3842" width="6" style="73" customWidth="1"/>
    <col min="3843" max="3843" width="4.42578125" style="73" customWidth="1"/>
    <col min="3844" max="3844" width="16.42578125" style="73" customWidth="1"/>
    <col min="3845" max="3845" width="0.140625" style="73" customWidth="1"/>
    <col min="3846" max="3848" width="0" style="73" hidden="1" customWidth="1"/>
    <col min="3849" max="3849" width="12.85546875" style="73" customWidth="1"/>
    <col min="3850" max="3850" width="13.140625" style="73" customWidth="1"/>
    <col min="3851" max="3851" width="16" style="73" customWidth="1"/>
    <col min="3852" max="3852" width="0" style="73" hidden="1" customWidth="1"/>
    <col min="3853" max="3853" width="13.42578125" style="73" customWidth="1"/>
    <col min="3854" max="3854" width="12.7109375" style="73" customWidth="1"/>
    <col min="3855" max="3859" width="13.140625" style="73" customWidth="1"/>
    <col min="3860" max="3860" width="18.140625" style="73" customWidth="1"/>
    <col min="3861" max="3861" width="13.42578125" style="73" customWidth="1"/>
    <col min="3862" max="3862" width="13.140625" style="73" customWidth="1"/>
    <col min="3863" max="4094" width="9.140625" style="73"/>
    <col min="4095" max="4095" width="2.140625" style="73" customWidth="1"/>
    <col min="4096" max="4096" width="0" style="73" hidden="1" customWidth="1"/>
    <col min="4097" max="4097" width="3.5703125" style="73" bestFit="1" customWidth="1"/>
    <col min="4098" max="4098" width="6" style="73" customWidth="1"/>
    <col min="4099" max="4099" width="4.42578125" style="73" customWidth="1"/>
    <col min="4100" max="4100" width="16.42578125" style="73" customWidth="1"/>
    <col min="4101" max="4101" width="0.140625" style="73" customWidth="1"/>
    <col min="4102" max="4104" width="0" style="73" hidden="1" customWidth="1"/>
    <col min="4105" max="4105" width="12.85546875" style="73" customWidth="1"/>
    <col min="4106" max="4106" width="13.140625" style="73" customWidth="1"/>
    <col min="4107" max="4107" width="16" style="73" customWidth="1"/>
    <col min="4108" max="4108" width="0" style="73" hidden="1" customWidth="1"/>
    <col min="4109" max="4109" width="13.42578125" style="73" customWidth="1"/>
    <col min="4110" max="4110" width="12.7109375" style="73" customWidth="1"/>
    <col min="4111" max="4115" width="13.140625" style="73" customWidth="1"/>
    <col min="4116" max="4116" width="18.140625" style="73" customWidth="1"/>
    <col min="4117" max="4117" width="13.42578125" style="73" customWidth="1"/>
    <col min="4118" max="4118" width="13.140625" style="73" customWidth="1"/>
    <col min="4119" max="4350" width="9.140625" style="73"/>
    <col min="4351" max="4351" width="2.140625" style="73" customWidth="1"/>
    <col min="4352" max="4352" width="0" style="73" hidden="1" customWidth="1"/>
    <col min="4353" max="4353" width="3.5703125" style="73" bestFit="1" customWidth="1"/>
    <col min="4354" max="4354" width="6" style="73" customWidth="1"/>
    <col min="4355" max="4355" width="4.42578125" style="73" customWidth="1"/>
    <col min="4356" max="4356" width="16.42578125" style="73" customWidth="1"/>
    <col min="4357" max="4357" width="0.140625" style="73" customWidth="1"/>
    <col min="4358" max="4360" width="0" style="73" hidden="1" customWidth="1"/>
    <col min="4361" max="4361" width="12.85546875" style="73" customWidth="1"/>
    <col min="4362" max="4362" width="13.140625" style="73" customWidth="1"/>
    <col min="4363" max="4363" width="16" style="73" customWidth="1"/>
    <col min="4364" max="4364" width="0" style="73" hidden="1" customWidth="1"/>
    <col min="4365" max="4365" width="13.42578125" style="73" customWidth="1"/>
    <col min="4366" max="4366" width="12.7109375" style="73" customWidth="1"/>
    <col min="4367" max="4371" width="13.140625" style="73" customWidth="1"/>
    <col min="4372" max="4372" width="18.140625" style="73" customWidth="1"/>
    <col min="4373" max="4373" width="13.42578125" style="73" customWidth="1"/>
    <col min="4374" max="4374" width="13.140625" style="73" customWidth="1"/>
    <col min="4375" max="4606" width="9.140625" style="73"/>
    <col min="4607" max="4607" width="2.140625" style="73" customWidth="1"/>
    <col min="4608" max="4608" width="0" style="73" hidden="1" customWidth="1"/>
    <col min="4609" max="4609" width="3.5703125" style="73" bestFit="1" customWidth="1"/>
    <col min="4610" max="4610" width="6" style="73" customWidth="1"/>
    <col min="4611" max="4611" width="4.42578125" style="73" customWidth="1"/>
    <col min="4612" max="4612" width="16.42578125" style="73" customWidth="1"/>
    <col min="4613" max="4613" width="0.140625" style="73" customWidth="1"/>
    <col min="4614" max="4616" width="0" style="73" hidden="1" customWidth="1"/>
    <col min="4617" max="4617" width="12.85546875" style="73" customWidth="1"/>
    <col min="4618" max="4618" width="13.140625" style="73" customWidth="1"/>
    <col min="4619" max="4619" width="16" style="73" customWidth="1"/>
    <col min="4620" max="4620" width="0" style="73" hidden="1" customWidth="1"/>
    <col min="4621" max="4621" width="13.42578125" style="73" customWidth="1"/>
    <col min="4622" max="4622" width="12.7109375" style="73" customWidth="1"/>
    <col min="4623" max="4627" width="13.140625" style="73" customWidth="1"/>
    <col min="4628" max="4628" width="18.140625" style="73" customWidth="1"/>
    <col min="4629" max="4629" width="13.42578125" style="73" customWidth="1"/>
    <col min="4630" max="4630" width="13.140625" style="73" customWidth="1"/>
    <col min="4631" max="4862" width="9.140625" style="73"/>
    <col min="4863" max="4863" width="2.140625" style="73" customWidth="1"/>
    <col min="4864" max="4864" width="0" style="73" hidden="1" customWidth="1"/>
    <col min="4865" max="4865" width="3.5703125" style="73" bestFit="1" customWidth="1"/>
    <col min="4866" max="4866" width="6" style="73" customWidth="1"/>
    <col min="4867" max="4867" width="4.42578125" style="73" customWidth="1"/>
    <col min="4868" max="4868" width="16.42578125" style="73" customWidth="1"/>
    <col min="4869" max="4869" width="0.140625" style="73" customWidth="1"/>
    <col min="4870" max="4872" width="0" style="73" hidden="1" customWidth="1"/>
    <col min="4873" max="4873" width="12.85546875" style="73" customWidth="1"/>
    <col min="4874" max="4874" width="13.140625" style="73" customWidth="1"/>
    <col min="4875" max="4875" width="16" style="73" customWidth="1"/>
    <col min="4876" max="4876" width="0" style="73" hidden="1" customWidth="1"/>
    <col min="4877" max="4877" width="13.42578125" style="73" customWidth="1"/>
    <col min="4878" max="4878" width="12.7109375" style="73" customWidth="1"/>
    <col min="4879" max="4883" width="13.140625" style="73" customWidth="1"/>
    <col min="4884" max="4884" width="18.140625" style="73" customWidth="1"/>
    <col min="4885" max="4885" width="13.42578125" style="73" customWidth="1"/>
    <col min="4886" max="4886" width="13.140625" style="73" customWidth="1"/>
    <col min="4887" max="5118" width="9.140625" style="73"/>
    <col min="5119" max="5119" width="2.140625" style="73" customWidth="1"/>
    <col min="5120" max="5120" width="0" style="73" hidden="1" customWidth="1"/>
    <col min="5121" max="5121" width="3.5703125" style="73" bestFit="1" customWidth="1"/>
    <col min="5122" max="5122" width="6" style="73" customWidth="1"/>
    <col min="5123" max="5123" width="4.42578125" style="73" customWidth="1"/>
    <col min="5124" max="5124" width="16.42578125" style="73" customWidth="1"/>
    <col min="5125" max="5125" width="0.140625" style="73" customWidth="1"/>
    <col min="5126" max="5128" width="0" style="73" hidden="1" customWidth="1"/>
    <col min="5129" max="5129" width="12.85546875" style="73" customWidth="1"/>
    <col min="5130" max="5130" width="13.140625" style="73" customWidth="1"/>
    <col min="5131" max="5131" width="16" style="73" customWidth="1"/>
    <col min="5132" max="5132" width="0" style="73" hidden="1" customWidth="1"/>
    <col min="5133" max="5133" width="13.42578125" style="73" customWidth="1"/>
    <col min="5134" max="5134" width="12.7109375" style="73" customWidth="1"/>
    <col min="5135" max="5139" width="13.140625" style="73" customWidth="1"/>
    <col min="5140" max="5140" width="18.140625" style="73" customWidth="1"/>
    <col min="5141" max="5141" width="13.42578125" style="73" customWidth="1"/>
    <col min="5142" max="5142" width="13.140625" style="73" customWidth="1"/>
    <col min="5143" max="5374" width="9.140625" style="73"/>
    <col min="5375" max="5375" width="2.140625" style="73" customWidth="1"/>
    <col min="5376" max="5376" width="0" style="73" hidden="1" customWidth="1"/>
    <col min="5377" max="5377" width="3.5703125" style="73" bestFit="1" customWidth="1"/>
    <col min="5378" max="5378" width="6" style="73" customWidth="1"/>
    <col min="5379" max="5379" width="4.42578125" style="73" customWidth="1"/>
    <col min="5380" max="5380" width="16.42578125" style="73" customWidth="1"/>
    <col min="5381" max="5381" width="0.140625" style="73" customWidth="1"/>
    <col min="5382" max="5384" width="0" style="73" hidden="1" customWidth="1"/>
    <col min="5385" max="5385" width="12.85546875" style="73" customWidth="1"/>
    <col min="5386" max="5386" width="13.140625" style="73" customWidth="1"/>
    <col min="5387" max="5387" width="16" style="73" customWidth="1"/>
    <col min="5388" max="5388" width="0" style="73" hidden="1" customWidth="1"/>
    <col min="5389" max="5389" width="13.42578125" style="73" customWidth="1"/>
    <col min="5390" max="5390" width="12.7109375" style="73" customWidth="1"/>
    <col min="5391" max="5395" width="13.140625" style="73" customWidth="1"/>
    <col min="5396" max="5396" width="18.140625" style="73" customWidth="1"/>
    <col min="5397" max="5397" width="13.42578125" style="73" customWidth="1"/>
    <col min="5398" max="5398" width="13.140625" style="73" customWidth="1"/>
    <col min="5399" max="5630" width="9.140625" style="73"/>
    <col min="5631" max="5631" width="2.140625" style="73" customWidth="1"/>
    <col min="5632" max="5632" width="0" style="73" hidden="1" customWidth="1"/>
    <col min="5633" max="5633" width="3.5703125" style="73" bestFit="1" customWidth="1"/>
    <col min="5634" max="5634" width="6" style="73" customWidth="1"/>
    <col min="5635" max="5635" width="4.42578125" style="73" customWidth="1"/>
    <col min="5636" max="5636" width="16.42578125" style="73" customWidth="1"/>
    <col min="5637" max="5637" width="0.140625" style="73" customWidth="1"/>
    <col min="5638" max="5640" width="0" style="73" hidden="1" customWidth="1"/>
    <col min="5641" max="5641" width="12.85546875" style="73" customWidth="1"/>
    <col min="5642" max="5642" width="13.140625" style="73" customWidth="1"/>
    <col min="5643" max="5643" width="16" style="73" customWidth="1"/>
    <col min="5644" max="5644" width="0" style="73" hidden="1" customWidth="1"/>
    <col min="5645" max="5645" width="13.42578125" style="73" customWidth="1"/>
    <col min="5646" max="5646" width="12.7109375" style="73" customWidth="1"/>
    <col min="5647" max="5651" width="13.140625" style="73" customWidth="1"/>
    <col min="5652" max="5652" width="18.140625" style="73" customWidth="1"/>
    <col min="5653" max="5653" width="13.42578125" style="73" customWidth="1"/>
    <col min="5654" max="5654" width="13.140625" style="73" customWidth="1"/>
    <col min="5655" max="5886" width="9.140625" style="73"/>
    <col min="5887" max="5887" width="2.140625" style="73" customWidth="1"/>
    <col min="5888" max="5888" width="0" style="73" hidden="1" customWidth="1"/>
    <col min="5889" max="5889" width="3.5703125" style="73" bestFit="1" customWidth="1"/>
    <col min="5890" max="5890" width="6" style="73" customWidth="1"/>
    <col min="5891" max="5891" width="4.42578125" style="73" customWidth="1"/>
    <col min="5892" max="5892" width="16.42578125" style="73" customWidth="1"/>
    <col min="5893" max="5893" width="0.140625" style="73" customWidth="1"/>
    <col min="5894" max="5896" width="0" style="73" hidden="1" customWidth="1"/>
    <col min="5897" max="5897" width="12.85546875" style="73" customWidth="1"/>
    <col min="5898" max="5898" width="13.140625" style="73" customWidth="1"/>
    <col min="5899" max="5899" width="16" style="73" customWidth="1"/>
    <col min="5900" max="5900" width="0" style="73" hidden="1" customWidth="1"/>
    <col min="5901" max="5901" width="13.42578125" style="73" customWidth="1"/>
    <col min="5902" max="5902" width="12.7109375" style="73" customWidth="1"/>
    <col min="5903" max="5907" width="13.140625" style="73" customWidth="1"/>
    <col min="5908" max="5908" width="18.140625" style="73" customWidth="1"/>
    <col min="5909" max="5909" width="13.42578125" style="73" customWidth="1"/>
    <col min="5910" max="5910" width="13.140625" style="73" customWidth="1"/>
    <col min="5911" max="6142" width="9.140625" style="73"/>
    <col min="6143" max="6143" width="2.140625" style="73" customWidth="1"/>
    <col min="6144" max="6144" width="0" style="73" hidden="1" customWidth="1"/>
    <col min="6145" max="6145" width="3.5703125" style="73" bestFit="1" customWidth="1"/>
    <col min="6146" max="6146" width="6" style="73" customWidth="1"/>
    <col min="6147" max="6147" width="4.42578125" style="73" customWidth="1"/>
    <col min="6148" max="6148" width="16.42578125" style="73" customWidth="1"/>
    <col min="6149" max="6149" width="0.140625" style="73" customWidth="1"/>
    <col min="6150" max="6152" width="0" style="73" hidden="1" customWidth="1"/>
    <col min="6153" max="6153" width="12.85546875" style="73" customWidth="1"/>
    <col min="6154" max="6154" width="13.140625" style="73" customWidth="1"/>
    <col min="6155" max="6155" width="16" style="73" customWidth="1"/>
    <col min="6156" max="6156" width="0" style="73" hidden="1" customWidth="1"/>
    <col min="6157" max="6157" width="13.42578125" style="73" customWidth="1"/>
    <col min="6158" max="6158" width="12.7109375" style="73" customWidth="1"/>
    <col min="6159" max="6163" width="13.140625" style="73" customWidth="1"/>
    <col min="6164" max="6164" width="18.140625" style="73" customWidth="1"/>
    <col min="6165" max="6165" width="13.42578125" style="73" customWidth="1"/>
    <col min="6166" max="6166" width="13.140625" style="73" customWidth="1"/>
    <col min="6167" max="6398" width="9.140625" style="73"/>
    <col min="6399" max="6399" width="2.140625" style="73" customWidth="1"/>
    <col min="6400" max="6400" width="0" style="73" hidden="1" customWidth="1"/>
    <col min="6401" max="6401" width="3.5703125" style="73" bestFit="1" customWidth="1"/>
    <col min="6402" max="6402" width="6" style="73" customWidth="1"/>
    <col min="6403" max="6403" width="4.42578125" style="73" customWidth="1"/>
    <col min="6404" max="6404" width="16.42578125" style="73" customWidth="1"/>
    <col min="6405" max="6405" width="0.140625" style="73" customWidth="1"/>
    <col min="6406" max="6408" width="0" style="73" hidden="1" customWidth="1"/>
    <col min="6409" max="6409" width="12.85546875" style="73" customWidth="1"/>
    <col min="6410" max="6410" width="13.140625" style="73" customWidth="1"/>
    <col min="6411" max="6411" width="16" style="73" customWidth="1"/>
    <col min="6412" max="6412" width="0" style="73" hidden="1" customWidth="1"/>
    <col min="6413" max="6413" width="13.42578125" style="73" customWidth="1"/>
    <col min="6414" max="6414" width="12.7109375" style="73" customWidth="1"/>
    <col min="6415" max="6419" width="13.140625" style="73" customWidth="1"/>
    <col min="6420" max="6420" width="18.140625" style="73" customWidth="1"/>
    <col min="6421" max="6421" width="13.42578125" style="73" customWidth="1"/>
    <col min="6422" max="6422" width="13.140625" style="73" customWidth="1"/>
    <col min="6423" max="6654" width="9.140625" style="73"/>
    <col min="6655" max="6655" width="2.140625" style="73" customWidth="1"/>
    <col min="6656" max="6656" width="0" style="73" hidden="1" customWidth="1"/>
    <col min="6657" max="6657" width="3.5703125" style="73" bestFit="1" customWidth="1"/>
    <col min="6658" max="6658" width="6" style="73" customWidth="1"/>
    <col min="6659" max="6659" width="4.42578125" style="73" customWidth="1"/>
    <col min="6660" max="6660" width="16.42578125" style="73" customWidth="1"/>
    <col min="6661" max="6661" width="0.140625" style="73" customWidth="1"/>
    <col min="6662" max="6664" width="0" style="73" hidden="1" customWidth="1"/>
    <col min="6665" max="6665" width="12.85546875" style="73" customWidth="1"/>
    <col min="6666" max="6666" width="13.140625" style="73" customWidth="1"/>
    <col min="6667" max="6667" width="16" style="73" customWidth="1"/>
    <col min="6668" max="6668" width="0" style="73" hidden="1" customWidth="1"/>
    <col min="6669" max="6669" width="13.42578125" style="73" customWidth="1"/>
    <col min="6670" max="6670" width="12.7109375" style="73" customWidth="1"/>
    <col min="6671" max="6675" width="13.140625" style="73" customWidth="1"/>
    <col min="6676" max="6676" width="18.140625" style="73" customWidth="1"/>
    <col min="6677" max="6677" width="13.42578125" style="73" customWidth="1"/>
    <col min="6678" max="6678" width="13.140625" style="73" customWidth="1"/>
    <col min="6679" max="6910" width="9.140625" style="73"/>
    <col min="6911" max="6911" width="2.140625" style="73" customWidth="1"/>
    <col min="6912" max="6912" width="0" style="73" hidden="1" customWidth="1"/>
    <col min="6913" max="6913" width="3.5703125" style="73" bestFit="1" customWidth="1"/>
    <col min="6914" max="6914" width="6" style="73" customWidth="1"/>
    <col min="6915" max="6915" width="4.42578125" style="73" customWidth="1"/>
    <col min="6916" max="6916" width="16.42578125" style="73" customWidth="1"/>
    <col min="6917" max="6917" width="0.140625" style="73" customWidth="1"/>
    <col min="6918" max="6920" width="0" style="73" hidden="1" customWidth="1"/>
    <col min="6921" max="6921" width="12.85546875" style="73" customWidth="1"/>
    <col min="6922" max="6922" width="13.140625" style="73" customWidth="1"/>
    <col min="6923" max="6923" width="16" style="73" customWidth="1"/>
    <col min="6924" max="6924" width="0" style="73" hidden="1" customWidth="1"/>
    <col min="6925" max="6925" width="13.42578125" style="73" customWidth="1"/>
    <col min="6926" max="6926" width="12.7109375" style="73" customWidth="1"/>
    <col min="6927" max="6931" width="13.140625" style="73" customWidth="1"/>
    <col min="6932" max="6932" width="18.140625" style="73" customWidth="1"/>
    <col min="6933" max="6933" width="13.42578125" style="73" customWidth="1"/>
    <col min="6934" max="6934" width="13.140625" style="73" customWidth="1"/>
    <col min="6935" max="7166" width="9.140625" style="73"/>
    <col min="7167" max="7167" width="2.140625" style="73" customWidth="1"/>
    <col min="7168" max="7168" width="0" style="73" hidden="1" customWidth="1"/>
    <col min="7169" max="7169" width="3.5703125" style="73" bestFit="1" customWidth="1"/>
    <col min="7170" max="7170" width="6" style="73" customWidth="1"/>
    <col min="7171" max="7171" width="4.42578125" style="73" customWidth="1"/>
    <col min="7172" max="7172" width="16.42578125" style="73" customWidth="1"/>
    <col min="7173" max="7173" width="0.140625" style="73" customWidth="1"/>
    <col min="7174" max="7176" width="0" style="73" hidden="1" customWidth="1"/>
    <col min="7177" max="7177" width="12.85546875" style="73" customWidth="1"/>
    <col min="7178" max="7178" width="13.140625" style="73" customWidth="1"/>
    <col min="7179" max="7179" width="16" style="73" customWidth="1"/>
    <col min="7180" max="7180" width="0" style="73" hidden="1" customWidth="1"/>
    <col min="7181" max="7181" width="13.42578125" style="73" customWidth="1"/>
    <col min="7182" max="7182" width="12.7109375" style="73" customWidth="1"/>
    <col min="7183" max="7187" width="13.140625" style="73" customWidth="1"/>
    <col min="7188" max="7188" width="18.140625" style="73" customWidth="1"/>
    <col min="7189" max="7189" width="13.42578125" style="73" customWidth="1"/>
    <col min="7190" max="7190" width="13.140625" style="73" customWidth="1"/>
    <col min="7191" max="7422" width="9.140625" style="73"/>
    <col min="7423" max="7423" width="2.140625" style="73" customWidth="1"/>
    <col min="7424" max="7424" width="0" style="73" hidden="1" customWidth="1"/>
    <col min="7425" max="7425" width="3.5703125" style="73" bestFit="1" customWidth="1"/>
    <col min="7426" max="7426" width="6" style="73" customWidth="1"/>
    <col min="7427" max="7427" width="4.42578125" style="73" customWidth="1"/>
    <col min="7428" max="7428" width="16.42578125" style="73" customWidth="1"/>
    <col min="7429" max="7429" width="0.140625" style="73" customWidth="1"/>
    <col min="7430" max="7432" width="0" style="73" hidden="1" customWidth="1"/>
    <col min="7433" max="7433" width="12.85546875" style="73" customWidth="1"/>
    <col min="7434" max="7434" width="13.140625" style="73" customWidth="1"/>
    <col min="7435" max="7435" width="16" style="73" customWidth="1"/>
    <col min="7436" max="7436" width="0" style="73" hidden="1" customWidth="1"/>
    <col min="7437" max="7437" width="13.42578125" style="73" customWidth="1"/>
    <col min="7438" max="7438" width="12.7109375" style="73" customWidth="1"/>
    <col min="7439" max="7443" width="13.140625" style="73" customWidth="1"/>
    <col min="7444" max="7444" width="18.140625" style="73" customWidth="1"/>
    <col min="7445" max="7445" width="13.42578125" style="73" customWidth="1"/>
    <col min="7446" max="7446" width="13.140625" style="73" customWidth="1"/>
    <col min="7447" max="7678" width="9.140625" style="73"/>
    <col min="7679" max="7679" width="2.140625" style="73" customWidth="1"/>
    <col min="7680" max="7680" width="0" style="73" hidden="1" customWidth="1"/>
    <col min="7681" max="7681" width="3.5703125" style="73" bestFit="1" customWidth="1"/>
    <col min="7682" max="7682" width="6" style="73" customWidth="1"/>
    <col min="7683" max="7683" width="4.42578125" style="73" customWidth="1"/>
    <col min="7684" max="7684" width="16.42578125" style="73" customWidth="1"/>
    <col min="7685" max="7685" width="0.140625" style="73" customWidth="1"/>
    <col min="7686" max="7688" width="0" style="73" hidden="1" customWidth="1"/>
    <col min="7689" max="7689" width="12.85546875" style="73" customWidth="1"/>
    <col min="7690" max="7690" width="13.140625" style="73" customWidth="1"/>
    <col min="7691" max="7691" width="16" style="73" customWidth="1"/>
    <col min="7692" max="7692" width="0" style="73" hidden="1" customWidth="1"/>
    <col min="7693" max="7693" width="13.42578125" style="73" customWidth="1"/>
    <col min="7694" max="7694" width="12.7109375" style="73" customWidth="1"/>
    <col min="7695" max="7699" width="13.140625" style="73" customWidth="1"/>
    <col min="7700" max="7700" width="18.140625" style="73" customWidth="1"/>
    <col min="7701" max="7701" width="13.42578125" style="73" customWidth="1"/>
    <col min="7702" max="7702" width="13.140625" style="73" customWidth="1"/>
    <col min="7703" max="7934" width="9.140625" style="73"/>
    <col min="7935" max="7935" width="2.140625" style="73" customWidth="1"/>
    <col min="7936" max="7936" width="0" style="73" hidden="1" customWidth="1"/>
    <col min="7937" max="7937" width="3.5703125" style="73" bestFit="1" customWidth="1"/>
    <col min="7938" max="7938" width="6" style="73" customWidth="1"/>
    <col min="7939" max="7939" width="4.42578125" style="73" customWidth="1"/>
    <col min="7940" max="7940" width="16.42578125" style="73" customWidth="1"/>
    <col min="7941" max="7941" width="0.140625" style="73" customWidth="1"/>
    <col min="7942" max="7944" width="0" style="73" hidden="1" customWidth="1"/>
    <col min="7945" max="7945" width="12.85546875" style="73" customWidth="1"/>
    <col min="7946" max="7946" width="13.140625" style="73" customWidth="1"/>
    <col min="7947" max="7947" width="16" style="73" customWidth="1"/>
    <col min="7948" max="7948" width="0" style="73" hidden="1" customWidth="1"/>
    <col min="7949" max="7949" width="13.42578125" style="73" customWidth="1"/>
    <col min="7950" max="7950" width="12.7109375" style="73" customWidth="1"/>
    <col min="7951" max="7955" width="13.140625" style="73" customWidth="1"/>
    <col min="7956" max="7956" width="18.140625" style="73" customWidth="1"/>
    <col min="7957" max="7957" width="13.42578125" style="73" customWidth="1"/>
    <col min="7958" max="7958" width="13.140625" style="73" customWidth="1"/>
    <col min="7959" max="8190" width="9.140625" style="73"/>
    <col min="8191" max="8191" width="2.140625" style="73" customWidth="1"/>
    <col min="8192" max="8192" width="0" style="73" hidden="1" customWidth="1"/>
    <col min="8193" max="8193" width="3.5703125" style="73" bestFit="1" customWidth="1"/>
    <col min="8194" max="8194" width="6" style="73" customWidth="1"/>
    <col min="8195" max="8195" width="4.42578125" style="73" customWidth="1"/>
    <col min="8196" max="8196" width="16.42578125" style="73" customWidth="1"/>
    <col min="8197" max="8197" width="0.140625" style="73" customWidth="1"/>
    <col min="8198" max="8200" width="0" style="73" hidden="1" customWidth="1"/>
    <col min="8201" max="8201" width="12.85546875" style="73" customWidth="1"/>
    <col min="8202" max="8202" width="13.140625" style="73" customWidth="1"/>
    <col min="8203" max="8203" width="16" style="73" customWidth="1"/>
    <col min="8204" max="8204" width="0" style="73" hidden="1" customWidth="1"/>
    <col min="8205" max="8205" width="13.42578125" style="73" customWidth="1"/>
    <col min="8206" max="8206" width="12.7109375" style="73" customWidth="1"/>
    <col min="8207" max="8211" width="13.140625" style="73" customWidth="1"/>
    <col min="8212" max="8212" width="18.140625" style="73" customWidth="1"/>
    <col min="8213" max="8213" width="13.42578125" style="73" customWidth="1"/>
    <col min="8214" max="8214" width="13.140625" style="73" customWidth="1"/>
    <col min="8215" max="8446" width="9.140625" style="73"/>
    <col min="8447" max="8447" width="2.140625" style="73" customWidth="1"/>
    <col min="8448" max="8448" width="0" style="73" hidden="1" customWidth="1"/>
    <col min="8449" max="8449" width="3.5703125" style="73" bestFit="1" customWidth="1"/>
    <col min="8450" max="8450" width="6" style="73" customWidth="1"/>
    <col min="8451" max="8451" width="4.42578125" style="73" customWidth="1"/>
    <col min="8452" max="8452" width="16.42578125" style="73" customWidth="1"/>
    <col min="8453" max="8453" width="0.140625" style="73" customWidth="1"/>
    <col min="8454" max="8456" width="0" style="73" hidden="1" customWidth="1"/>
    <col min="8457" max="8457" width="12.85546875" style="73" customWidth="1"/>
    <col min="8458" max="8458" width="13.140625" style="73" customWidth="1"/>
    <col min="8459" max="8459" width="16" style="73" customWidth="1"/>
    <col min="8460" max="8460" width="0" style="73" hidden="1" customWidth="1"/>
    <col min="8461" max="8461" width="13.42578125" style="73" customWidth="1"/>
    <col min="8462" max="8462" width="12.7109375" style="73" customWidth="1"/>
    <col min="8463" max="8467" width="13.140625" style="73" customWidth="1"/>
    <col min="8468" max="8468" width="18.140625" style="73" customWidth="1"/>
    <col min="8469" max="8469" width="13.42578125" style="73" customWidth="1"/>
    <col min="8470" max="8470" width="13.140625" style="73" customWidth="1"/>
    <col min="8471" max="8702" width="9.140625" style="73"/>
    <col min="8703" max="8703" width="2.140625" style="73" customWidth="1"/>
    <col min="8704" max="8704" width="0" style="73" hidden="1" customWidth="1"/>
    <col min="8705" max="8705" width="3.5703125" style="73" bestFit="1" customWidth="1"/>
    <col min="8706" max="8706" width="6" style="73" customWidth="1"/>
    <col min="8707" max="8707" width="4.42578125" style="73" customWidth="1"/>
    <col min="8708" max="8708" width="16.42578125" style="73" customWidth="1"/>
    <col min="8709" max="8709" width="0.140625" style="73" customWidth="1"/>
    <col min="8710" max="8712" width="0" style="73" hidden="1" customWidth="1"/>
    <col min="8713" max="8713" width="12.85546875" style="73" customWidth="1"/>
    <col min="8714" max="8714" width="13.140625" style="73" customWidth="1"/>
    <col min="8715" max="8715" width="16" style="73" customWidth="1"/>
    <col min="8716" max="8716" width="0" style="73" hidden="1" customWidth="1"/>
    <col min="8717" max="8717" width="13.42578125" style="73" customWidth="1"/>
    <col min="8718" max="8718" width="12.7109375" style="73" customWidth="1"/>
    <col min="8719" max="8723" width="13.140625" style="73" customWidth="1"/>
    <col min="8724" max="8724" width="18.140625" style="73" customWidth="1"/>
    <col min="8725" max="8725" width="13.42578125" style="73" customWidth="1"/>
    <col min="8726" max="8726" width="13.140625" style="73" customWidth="1"/>
    <col min="8727" max="8958" width="9.140625" style="73"/>
    <col min="8959" max="8959" width="2.140625" style="73" customWidth="1"/>
    <col min="8960" max="8960" width="0" style="73" hidden="1" customWidth="1"/>
    <col min="8961" max="8961" width="3.5703125" style="73" bestFit="1" customWidth="1"/>
    <col min="8962" max="8962" width="6" style="73" customWidth="1"/>
    <col min="8963" max="8963" width="4.42578125" style="73" customWidth="1"/>
    <col min="8964" max="8964" width="16.42578125" style="73" customWidth="1"/>
    <col min="8965" max="8965" width="0.140625" style="73" customWidth="1"/>
    <col min="8966" max="8968" width="0" style="73" hidden="1" customWidth="1"/>
    <col min="8969" max="8969" width="12.85546875" style="73" customWidth="1"/>
    <col min="8970" max="8970" width="13.140625" style="73" customWidth="1"/>
    <col min="8971" max="8971" width="16" style="73" customWidth="1"/>
    <col min="8972" max="8972" width="0" style="73" hidden="1" customWidth="1"/>
    <col min="8973" max="8973" width="13.42578125" style="73" customWidth="1"/>
    <col min="8974" max="8974" width="12.7109375" style="73" customWidth="1"/>
    <col min="8975" max="8979" width="13.140625" style="73" customWidth="1"/>
    <col min="8980" max="8980" width="18.140625" style="73" customWidth="1"/>
    <col min="8981" max="8981" width="13.42578125" style="73" customWidth="1"/>
    <col min="8982" max="8982" width="13.140625" style="73" customWidth="1"/>
    <col min="8983" max="9214" width="9.140625" style="73"/>
    <col min="9215" max="9215" width="2.140625" style="73" customWidth="1"/>
    <col min="9216" max="9216" width="0" style="73" hidden="1" customWidth="1"/>
    <col min="9217" max="9217" width="3.5703125" style="73" bestFit="1" customWidth="1"/>
    <col min="9218" max="9218" width="6" style="73" customWidth="1"/>
    <col min="9219" max="9219" width="4.42578125" style="73" customWidth="1"/>
    <col min="9220" max="9220" width="16.42578125" style="73" customWidth="1"/>
    <col min="9221" max="9221" width="0.140625" style="73" customWidth="1"/>
    <col min="9222" max="9224" width="0" style="73" hidden="1" customWidth="1"/>
    <col min="9225" max="9225" width="12.85546875" style="73" customWidth="1"/>
    <col min="9226" max="9226" width="13.140625" style="73" customWidth="1"/>
    <col min="9227" max="9227" width="16" style="73" customWidth="1"/>
    <col min="9228" max="9228" width="0" style="73" hidden="1" customWidth="1"/>
    <col min="9229" max="9229" width="13.42578125" style="73" customWidth="1"/>
    <col min="9230" max="9230" width="12.7109375" style="73" customWidth="1"/>
    <col min="9231" max="9235" width="13.140625" style="73" customWidth="1"/>
    <col min="9236" max="9236" width="18.140625" style="73" customWidth="1"/>
    <col min="9237" max="9237" width="13.42578125" style="73" customWidth="1"/>
    <col min="9238" max="9238" width="13.140625" style="73" customWidth="1"/>
    <col min="9239" max="9470" width="9.140625" style="73"/>
    <col min="9471" max="9471" width="2.140625" style="73" customWidth="1"/>
    <col min="9472" max="9472" width="0" style="73" hidden="1" customWidth="1"/>
    <col min="9473" max="9473" width="3.5703125" style="73" bestFit="1" customWidth="1"/>
    <col min="9474" max="9474" width="6" style="73" customWidth="1"/>
    <col min="9475" max="9475" width="4.42578125" style="73" customWidth="1"/>
    <col min="9476" max="9476" width="16.42578125" style="73" customWidth="1"/>
    <col min="9477" max="9477" width="0.140625" style="73" customWidth="1"/>
    <col min="9478" max="9480" width="0" style="73" hidden="1" customWidth="1"/>
    <col min="9481" max="9481" width="12.85546875" style="73" customWidth="1"/>
    <col min="9482" max="9482" width="13.140625" style="73" customWidth="1"/>
    <col min="9483" max="9483" width="16" style="73" customWidth="1"/>
    <col min="9484" max="9484" width="0" style="73" hidden="1" customWidth="1"/>
    <col min="9485" max="9485" width="13.42578125" style="73" customWidth="1"/>
    <col min="9486" max="9486" width="12.7109375" style="73" customWidth="1"/>
    <col min="9487" max="9491" width="13.140625" style="73" customWidth="1"/>
    <col min="9492" max="9492" width="18.140625" style="73" customWidth="1"/>
    <col min="9493" max="9493" width="13.42578125" style="73" customWidth="1"/>
    <col min="9494" max="9494" width="13.140625" style="73" customWidth="1"/>
    <col min="9495" max="9726" width="9.140625" style="73"/>
    <col min="9727" max="9727" width="2.140625" style="73" customWidth="1"/>
    <col min="9728" max="9728" width="0" style="73" hidden="1" customWidth="1"/>
    <col min="9729" max="9729" width="3.5703125" style="73" bestFit="1" customWidth="1"/>
    <col min="9730" max="9730" width="6" style="73" customWidth="1"/>
    <col min="9731" max="9731" width="4.42578125" style="73" customWidth="1"/>
    <col min="9732" max="9732" width="16.42578125" style="73" customWidth="1"/>
    <col min="9733" max="9733" width="0.140625" style="73" customWidth="1"/>
    <col min="9734" max="9736" width="0" style="73" hidden="1" customWidth="1"/>
    <col min="9737" max="9737" width="12.85546875" style="73" customWidth="1"/>
    <col min="9738" max="9738" width="13.140625" style="73" customWidth="1"/>
    <col min="9739" max="9739" width="16" style="73" customWidth="1"/>
    <col min="9740" max="9740" width="0" style="73" hidden="1" customWidth="1"/>
    <col min="9741" max="9741" width="13.42578125" style="73" customWidth="1"/>
    <col min="9742" max="9742" width="12.7109375" style="73" customWidth="1"/>
    <col min="9743" max="9747" width="13.140625" style="73" customWidth="1"/>
    <col min="9748" max="9748" width="18.140625" style="73" customWidth="1"/>
    <col min="9749" max="9749" width="13.42578125" style="73" customWidth="1"/>
    <col min="9750" max="9750" width="13.140625" style="73" customWidth="1"/>
    <col min="9751" max="9982" width="9.140625" style="73"/>
    <col min="9983" max="9983" width="2.140625" style="73" customWidth="1"/>
    <col min="9984" max="9984" width="0" style="73" hidden="1" customWidth="1"/>
    <col min="9985" max="9985" width="3.5703125" style="73" bestFit="1" customWidth="1"/>
    <col min="9986" max="9986" width="6" style="73" customWidth="1"/>
    <col min="9987" max="9987" width="4.42578125" style="73" customWidth="1"/>
    <col min="9988" max="9988" width="16.42578125" style="73" customWidth="1"/>
    <col min="9989" max="9989" width="0.140625" style="73" customWidth="1"/>
    <col min="9990" max="9992" width="0" style="73" hidden="1" customWidth="1"/>
    <col min="9993" max="9993" width="12.85546875" style="73" customWidth="1"/>
    <col min="9994" max="9994" width="13.140625" style="73" customWidth="1"/>
    <col min="9995" max="9995" width="16" style="73" customWidth="1"/>
    <col min="9996" max="9996" width="0" style="73" hidden="1" customWidth="1"/>
    <col min="9997" max="9997" width="13.42578125" style="73" customWidth="1"/>
    <col min="9998" max="9998" width="12.7109375" style="73" customWidth="1"/>
    <col min="9999" max="10003" width="13.140625" style="73" customWidth="1"/>
    <col min="10004" max="10004" width="18.140625" style="73" customWidth="1"/>
    <col min="10005" max="10005" width="13.42578125" style="73" customWidth="1"/>
    <col min="10006" max="10006" width="13.140625" style="73" customWidth="1"/>
    <col min="10007" max="10238" width="9.140625" style="73"/>
    <col min="10239" max="10239" width="2.140625" style="73" customWidth="1"/>
    <col min="10240" max="10240" width="0" style="73" hidden="1" customWidth="1"/>
    <col min="10241" max="10241" width="3.5703125" style="73" bestFit="1" customWidth="1"/>
    <col min="10242" max="10242" width="6" style="73" customWidth="1"/>
    <col min="10243" max="10243" width="4.42578125" style="73" customWidth="1"/>
    <col min="10244" max="10244" width="16.42578125" style="73" customWidth="1"/>
    <col min="10245" max="10245" width="0.140625" style="73" customWidth="1"/>
    <col min="10246" max="10248" width="0" style="73" hidden="1" customWidth="1"/>
    <col min="10249" max="10249" width="12.85546875" style="73" customWidth="1"/>
    <col min="10250" max="10250" width="13.140625" style="73" customWidth="1"/>
    <col min="10251" max="10251" width="16" style="73" customWidth="1"/>
    <col min="10252" max="10252" width="0" style="73" hidden="1" customWidth="1"/>
    <col min="10253" max="10253" width="13.42578125" style="73" customWidth="1"/>
    <col min="10254" max="10254" width="12.7109375" style="73" customWidth="1"/>
    <col min="10255" max="10259" width="13.140625" style="73" customWidth="1"/>
    <col min="10260" max="10260" width="18.140625" style="73" customWidth="1"/>
    <col min="10261" max="10261" width="13.42578125" style="73" customWidth="1"/>
    <col min="10262" max="10262" width="13.140625" style="73" customWidth="1"/>
    <col min="10263" max="10494" width="9.140625" style="73"/>
    <col min="10495" max="10495" width="2.140625" style="73" customWidth="1"/>
    <col min="10496" max="10496" width="0" style="73" hidden="1" customWidth="1"/>
    <col min="10497" max="10497" width="3.5703125" style="73" bestFit="1" customWidth="1"/>
    <col min="10498" max="10498" width="6" style="73" customWidth="1"/>
    <col min="10499" max="10499" width="4.42578125" style="73" customWidth="1"/>
    <col min="10500" max="10500" width="16.42578125" style="73" customWidth="1"/>
    <col min="10501" max="10501" width="0.140625" style="73" customWidth="1"/>
    <col min="10502" max="10504" width="0" style="73" hidden="1" customWidth="1"/>
    <col min="10505" max="10505" width="12.85546875" style="73" customWidth="1"/>
    <col min="10506" max="10506" width="13.140625" style="73" customWidth="1"/>
    <col min="10507" max="10507" width="16" style="73" customWidth="1"/>
    <col min="10508" max="10508" width="0" style="73" hidden="1" customWidth="1"/>
    <col min="10509" max="10509" width="13.42578125" style="73" customWidth="1"/>
    <col min="10510" max="10510" width="12.7109375" style="73" customWidth="1"/>
    <col min="10511" max="10515" width="13.140625" style="73" customWidth="1"/>
    <col min="10516" max="10516" width="18.140625" style="73" customWidth="1"/>
    <col min="10517" max="10517" width="13.42578125" style="73" customWidth="1"/>
    <col min="10518" max="10518" width="13.140625" style="73" customWidth="1"/>
    <col min="10519" max="10750" width="9.140625" style="73"/>
    <col min="10751" max="10751" width="2.140625" style="73" customWidth="1"/>
    <col min="10752" max="10752" width="0" style="73" hidden="1" customWidth="1"/>
    <col min="10753" max="10753" width="3.5703125" style="73" bestFit="1" customWidth="1"/>
    <col min="10754" max="10754" width="6" style="73" customWidth="1"/>
    <col min="10755" max="10755" width="4.42578125" style="73" customWidth="1"/>
    <col min="10756" max="10756" width="16.42578125" style="73" customWidth="1"/>
    <col min="10757" max="10757" width="0.140625" style="73" customWidth="1"/>
    <col min="10758" max="10760" width="0" style="73" hidden="1" customWidth="1"/>
    <col min="10761" max="10761" width="12.85546875" style="73" customWidth="1"/>
    <col min="10762" max="10762" width="13.140625" style="73" customWidth="1"/>
    <col min="10763" max="10763" width="16" style="73" customWidth="1"/>
    <col min="10764" max="10764" width="0" style="73" hidden="1" customWidth="1"/>
    <col min="10765" max="10765" width="13.42578125" style="73" customWidth="1"/>
    <col min="10766" max="10766" width="12.7109375" style="73" customWidth="1"/>
    <col min="10767" max="10771" width="13.140625" style="73" customWidth="1"/>
    <col min="10772" max="10772" width="18.140625" style="73" customWidth="1"/>
    <col min="10773" max="10773" width="13.42578125" style="73" customWidth="1"/>
    <col min="10774" max="10774" width="13.140625" style="73" customWidth="1"/>
    <col min="10775" max="11006" width="9.140625" style="73"/>
    <col min="11007" max="11007" width="2.140625" style="73" customWidth="1"/>
    <col min="11008" max="11008" width="0" style="73" hidden="1" customWidth="1"/>
    <col min="11009" max="11009" width="3.5703125" style="73" bestFit="1" customWidth="1"/>
    <col min="11010" max="11010" width="6" style="73" customWidth="1"/>
    <col min="11011" max="11011" width="4.42578125" style="73" customWidth="1"/>
    <col min="11012" max="11012" width="16.42578125" style="73" customWidth="1"/>
    <col min="11013" max="11013" width="0.140625" style="73" customWidth="1"/>
    <col min="11014" max="11016" width="0" style="73" hidden="1" customWidth="1"/>
    <col min="11017" max="11017" width="12.85546875" style="73" customWidth="1"/>
    <col min="11018" max="11018" width="13.140625" style="73" customWidth="1"/>
    <col min="11019" max="11019" width="16" style="73" customWidth="1"/>
    <col min="11020" max="11020" width="0" style="73" hidden="1" customWidth="1"/>
    <col min="11021" max="11021" width="13.42578125" style="73" customWidth="1"/>
    <col min="11022" max="11022" width="12.7109375" style="73" customWidth="1"/>
    <col min="11023" max="11027" width="13.140625" style="73" customWidth="1"/>
    <col min="11028" max="11028" width="18.140625" style="73" customWidth="1"/>
    <col min="11029" max="11029" width="13.42578125" style="73" customWidth="1"/>
    <col min="11030" max="11030" width="13.140625" style="73" customWidth="1"/>
    <col min="11031" max="11262" width="9.140625" style="73"/>
    <col min="11263" max="11263" width="2.140625" style="73" customWidth="1"/>
    <col min="11264" max="11264" width="0" style="73" hidden="1" customWidth="1"/>
    <col min="11265" max="11265" width="3.5703125" style="73" bestFit="1" customWidth="1"/>
    <col min="11266" max="11266" width="6" style="73" customWidth="1"/>
    <col min="11267" max="11267" width="4.42578125" style="73" customWidth="1"/>
    <col min="11268" max="11268" width="16.42578125" style="73" customWidth="1"/>
    <col min="11269" max="11269" width="0.140625" style="73" customWidth="1"/>
    <col min="11270" max="11272" width="0" style="73" hidden="1" customWidth="1"/>
    <col min="11273" max="11273" width="12.85546875" style="73" customWidth="1"/>
    <col min="11274" max="11274" width="13.140625" style="73" customWidth="1"/>
    <col min="11275" max="11275" width="16" style="73" customWidth="1"/>
    <col min="11276" max="11276" width="0" style="73" hidden="1" customWidth="1"/>
    <col min="11277" max="11277" width="13.42578125" style="73" customWidth="1"/>
    <col min="11278" max="11278" width="12.7109375" style="73" customWidth="1"/>
    <col min="11279" max="11283" width="13.140625" style="73" customWidth="1"/>
    <col min="11284" max="11284" width="18.140625" style="73" customWidth="1"/>
    <col min="11285" max="11285" width="13.42578125" style="73" customWidth="1"/>
    <col min="11286" max="11286" width="13.140625" style="73" customWidth="1"/>
    <col min="11287" max="11518" width="9.140625" style="73"/>
    <col min="11519" max="11519" width="2.140625" style="73" customWidth="1"/>
    <col min="11520" max="11520" width="0" style="73" hidden="1" customWidth="1"/>
    <col min="11521" max="11521" width="3.5703125" style="73" bestFit="1" customWidth="1"/>
    <col min="11522" max="11522" width="6" style="73" customWidth="1"/>
    <col min="11523" max="11523" width="4.42578125" style="73" customWidth="1"/>
    <col min="11524" max="11524" width="16.42578125" style="73" customWidth="1"/>
    <col min="11525" max="11525" width="0.140625" style="73" customWidth="1"/>
    <col min="11526" max="11528" width="0" style="73" hidden="1" customWidth="1"/>
    <col min="11529" max="11529" width="12.85546875" style="73" customWidth="1"/>
    <col min="11530" max="11530" width="13.140625" style="73" customWidth="1"/>
    <col min="11531" max="11531" width="16" style="73" customWidth="1"/>
    <col min="11532" max="11532" width="0" style="73" hidden="1" customWidth="1"/>
    <col min="11533" max="11533" width="13.42578125" style="73" customWidth="1"/>
    <col min="11534" max="11534" width="12.7109375" style="73" customWidth="1"/>
    <col min="11535" max="11539" width="13.140625" style="73" customWidth="1"/>
    <col min="11540" max="11540" width="18.140625" style="73" customWidth="1"/>
    <col min="11541" max="11541" width="13.42578125" style="73" customWidth="1"/>
    <col min="11542" max="11542" width="13.140625" style="73" customWidth="1"/>
    <col min="11543" max="11774" width="9.140625" style="73"/>
    <col min="11775" max="11775" width="2.140625" style="73" customWidth="1"/>
    <col min="11776" max="11776" width="0" style="73" hidden="1" customWidth="1"/>
    <col min="11777" max="11777" width="3.5703125" style="73" bestFit="1" customWidth="1"/>
    <col min="11778" max="11778" width="6" style="73" customWidth="1"/>
    <col min="11779" max="11779" width="4.42578125" style="73" customWidth="1"/>
    <col min="11780" max="11780" width="16.42578125" style="73" customWidth="1"/>
    <col min="11781" max="11781" width="0.140625" style="73" customWidth="1"/>
    <col min="11782" max="11784" width="0" style="73" hidden="1" customWidth="1"/>
    <col min="11785" max="11785" width="12.85546875" style="73" customWidth="1"/>
    <col min="11786" max="11786" width="13.140625" style="73" customWidth="1"/>
    <col min="11787" max="11787" width="16" style="73" customWidth="1"/>
    <col min="11788" max="11788" width="0" style="73" hidden="1" customWidth="1"/>
    <col min="11789" max="11789" width="13.42578125" style="73" customWidth="1"/>
    <col min="11790" max="11790" width="12.7109375" style="73" customWidth="1"/>
    <col min="11791" max="11795" width="13.140625" style="73" customWidth="1"/>
    <col min="11796" max="11796" width="18.140625" style="73" customWidth="1"/>
    <col min="11797" max="11797" width="13.42578125" style="73" customWidth="1"/>
    <col min="11798" max="11798" width="13.140625" style="73" customWidth="1"/>
    <col min="11799" max="12030" width="9.140625" style="73"/>
    <col min="12031" max="12031" width="2.140625" style="73" customWidth="1"/>
    <col min="12032" max="12032" width="0" style="73" hidden="1" customWidth="1"/>
    <col min="12033" max="12033" width="3.5703125" style="73" bestFit="1" customWidth="1"/>
    <col min="12034" max="12034" width="6" style="73" customWidth="1"/>
    <col min="12035" max="12035" width="4.42578125" style="73" customWidth="1"/>
    <col min="12036" max="12036" width="16.42578125" style="73" customWidth="1"/>
    <col min="12037" max="12037" width="0.140625" style="73" customWidth="1"/>
    <col min="12038" max="12040" width="0" style="73" hidden="1" customWidth="1"/>
    <col min="12041" max="12041" width="12.85546875" style="73" customWidth="1"/>
    <col min="12042" max="12042" width="13.140625" style="73" customWidth="1"/>
    <col min="12043" max="12043" width="16" style="73" customWidth="1"/>
    <col min="12044" max="12044" width="0" style="73" hidden="1" customWidth="1"/>
    <col min="12045" max="12045" width="13.42578125" style="73" customWidth="1"/>
    <col min="12046" max="12046" width="12.7109375" style="73" customWidth="1"/>
    <col min="12047" max="12051" width="13.140625" style="73" customWidth="1"/>
    <col min="12052" max="12052" width="18.140625" style="73" customWidth="1"/>
    <col min="12053" max="12053" width="13.42578125" style="73" customWidth="1"/>
    <col min="12054" max="12054" width="13.140625" style="73" customWidth="1"/>
    <col min="12055" max="12286" width="9.140625" style="73"/>
    <col min="12287" max="12287" width="2.140625" style="73" customWidth="1"/>
    <col min="12288" max="12288" width="0" style="73" hidden="1" customWidth="1"/>
    <col min="12289" max="12289" width="3.5703125" style="73" bestFit="1" customWidth="1"/>
    <col min="12290" max="12290" width="6" style="73" customWidth="1"/>
    <col min="12291" max="12291" width="4.42578125" style="73" customWidth="1"/>
    <col min="12292" max="12292" width="16.42578125" style="73" customWidth="1"/>
    <col min="12293" max="12293" width="0.140625" style="73" customWidth="1"/>
    <col min="12294" max="12296" width="0" style="73" hidden="1" customWidth="1"/>
    <col min="12297" max="12297" width="12.85546875" style="73" customWidth="1"/>
    <col min="12298" max="12298" width="13.140625" style="73" customWidth="1"/>
    <col min="12299" max="12299" width="16" style="73" customWidth="1"/>
    <col min="12300" max="12300" width="0" style="73" hidden="1" customWidth="1"/>
    <col min="12301" max="12301" width="13.42578125" style="73" customWidth="1"/>
    <col min="12302" max="12302" width="12.7109375" style="73" customWidth="1"/>
    <col min="12303" max="12307" width="13.140625" style="73" customWidth="1"/>
    <col min="12308" max="12308" width="18.140625" style="73" customWidth="1"/>
    <col min="12309" max="12309" width="13.42578125" style="73" customWidth="1"/>
    <col min="12310" max="12310" width="13.140625" style="73" customWidth="1"/>
    <col min="12311" max="12542" width="9.140625" style="73"/>
    <col min="12543" max="12543" width="2.140625" style="73" customWidth="1"/>
    <col min="12544" max="12544" width="0" style="73" hidden="1" customWidth="1"/>
    <col min="12545" max="12545" width="3.5703125" style="73" bestFit="1" customWidth="1"/>
    <col min="12546" max="12546" width="6" style="73" customWidth="1"/>
    <col min="12547" max="12547" width="4.42578125" style="73" customWidth="1"/>
    <col min="12548" max="12548" width="16.42578125" style="73" customWidth="1"/>
    <col min="12549" max="12549" width="0.140625" style="73" customWidth="1"/>
    <col min="12550" max="12552" width="0" style="73" hidden="1" customWidth="1"/>
    <col min="12553" max="12553" width="12.85546875" style="73" customWidth="1"/>
    <col min="12554" max="12554" width="13.140625" style="73" customWidth="1"/>
    <col min="12555" max="12555" width="16" style="73" customWidth="1"/>
    <col min="12556" max="12556" width="0" style="73" hidden="1" customWidth="1"/>
    <col min="12557" max="12557" width="13.42578125" style="73" customWidth="1"/>
    <col min="12558" max="12558" width="12.7109375" style="73" customWidth="1"/>
    <col min="12559" max="12563" width="13.140625" style="73" customWidth="1"/>
    <col min="12564" max="12564" width="18.140625" style="73" customWidth="1"/>
    <col min="12565" max="12565" width="13.42578125" style="73" customWidth="1"/>
    <col min="12566" max="12566" width="13.140625" style="73" customWidth="1"/>
    <col min="12567" max="12798" width="9.140625" style="73"/>
    <col min="12799" max="12799" width="2.140625" style="73" customWidth="1"/>
    <col min="12800" max="12800" width="0" style="73" hidden="1" customWidth="1"/>
    <col min="12801" max="12801" width="3.5703125" style="73" bestFit="1" customWidth="1"/>
    <col min="12802" max="12802" width="6" style="73" customWidth="1"/>
    <col min="12803" max="12803" width="4.42578125" style="73" customWidth="1"/>
    <col min="12804" max="12804" width="16.42578125" style="73" customWidth="1"/>
    <col min="12805" max="12805" width="0.140625" style="73" customWidth="1"/>
    <col min="12806" max="12808" width="0" style="73" hidden="1" customWidth="1"/>
    <col min="12809" max="12809" width="12.85546875" style="73" customWidth="1"/>
    <col min="12810" max="12810" width="13.140625" style="73" customWidth="1"/>
    <col min="12811" max="12811" width="16" style="73" customWidth="1"/>
    <col min="12812" max="12812" width="0" style="73" hidden="1" customWidth="1"/>
    <col min="12813" max="12813" width="13.42578125" style="73" customWidth="1"/>
    <col min="12814" max="12814" width="12.7109375" style="73" customWidth="1"/>
    <col min="12815" max="12819" width="13.140625" style="73" customWidth="1"/>
    <col min="12820" max="12820" width="18.140625" style="73" customWidth="1"/>
    <col min="12821" max="12821" width="13.42578125" style="73" customWidth="1"/>
    <col min="12822" max="12822" width="13.140625" style="73" customWidth="1"/>
    <col min="12823" max="13054" width="9.140625" style="73"/>
    <col min="13055" max="13055" width="2.140625" style="73" customWidth="1"/>
    <col min="13056" max="13056" width="0" style="73" hidden="1" customWidth="1"/>
    <col min="13057" max="13057" width="3.5703125" style="73" bestFit="1" customWidth="1"/>
    <col min="13058" max="13058" width="6" style="73" customWidth="1"/>
    <col min="13059" max="13059" width="4.42578125" style="73" customWidth="1"/>
    <col min="13060" max="13060" width="16.42578125" style="73" customWidth="1"/>
    <col min="13061" max="13061" width="0.140625" style="73" customWidth="1"/>
    <col min="13062" max="13064" width="0" style="73" hidden="1" customWidth="1"/>
    <col min="13065" max="13065" width="12.85546875" style="73" customWidth="1"/>
    <col min="13066" max="13066" width="13.140625" style="73" customWidth="1"/>
    <col min="13067" max="13067" width="16" style="73" customWidth="1"/>
    <col min="13068" max="13068" width="0" style="73" hidden="1" customWidth="1"/>
    <col min="13069" max="13069" width="13.42578125" style="73" customWidth="1"/>
    <col min="13070" max="13070" width="12.7109375" style="73" customWidth="1"/>
    <col min="13071" max="13075" width="13.140625" style="73" customWidth="1"/>
    <col min="13076" max="13076" width="18.140625" style="73" customWidth="1"/>
    <col min="13077" max="13077" width="13.42578125" style="73" customWidth="1"/>
    <col min="13078" max="13078" width="13.140625" style="73" customWidth="1"/>
    <col min="13079" max="13310" width="9.140625" style="73"/>
    <col min="13311" max="13311" width="2.140625" style="73" customWidth="1"/>
    <col min="13312" max="13312" width="0" style="73" hidden="1" customWidth="1"/>
    <col min="13313" max="13313" width="3.5703125" style="73" bestFit="1" customWidth="1"/>
    <col min="13314" max="13314" width="6" style="73" customWidth="1"/>
    <col min="13315" max="13315" width="4.42578125" style="73" customWidth="1"/>
    <col min="13316" max="13316" width="16.42578125" style="73" customWidth="1"/>
    <col min="13317" max="13317" width="0.140625" style="73" customWidth="1"/>
    <col min="13318" max="13320" width="0" style="73" hidden="1" customWidth="1"/>
    <col min="13321" max="13321" width="12.85546875" style="73" customWidth="1"/>
    <col min="13322" max="13322" width="13.140625" style="73" customWidth="1"/>
    <col min="13323" max="13323" width="16" style="73" customWidth="1"/>
    <col min="13324" max="13324" width="0" style="73" hidden="1" customWidth="1"/>
    <col min="13325" max="13325" width="13.42578125" style="73" customWidth="1"/>
    <col min="13326" max="13326" width="12.7109375" style="73" customWidth="1"/>
    <col min="13327" max="13331" width="13.140625" style="73" customWidth="1"/>
    <col min="13332" max="13332" width="18.140625" style="73" customWidth="1"/>
    <col min="13333" max="13333" width="13.42578125" style="73" customWidth="1"/>
    <col min="13334" max="13334" width="13.140625" style="73" customWidth="1"/>
    <col min="13335" max="13566" width="9.140625" style="73"/>
    <col min="13567" max="13567" width="2.140625" style="73" customWidth="1"/>
    <col min="13568" max="13568" width="0" style="73" hidden="1" customWidth="1"/>
    <col min="13569" max="13569" width="3.5703125" style="73" bestFit="1" customWidth="1"/>
    <col min="13570" max="13570" width="6" style="73" customWidth="1"/>
    <col min="13571" max="13571" width="4.42578125" style="73" customWidth="1"/>
    <col min="13572" max="13572" width="16.42578125" style="73" customWidth="1"/>
    <col min="13573" max="13573" width="0.140625" style="73" customWidth="1"/>
    <col min="13574" max="13576" width="0" style="73" hidden="1" customWidth="1"/>
    <col min="13577" max="13577" width="12.85546875" style="73" customWidth="1"/>
    <col min="13578" max="13578" width="13.140625" style="73" customWidth="1"/>
    <col min="13579" max="13579" width="16" style="73" customWidth="1"/>
    <col min="13580" max="13580" width="0" style="73" hidden="1" customWidth="1"/>
    <col min="13581" max="13581" width="13.42578125" style="73" customWidth="1"/>
    <col min="13582" max="13582" width="12.7109375" style="73" customWidth="1"/>
    <col min="13583" max="13587" width="13.140625" style="73" customWidth="1"/>
    <col min="13588" max="13588" width="18.140625" style="73" customWidth="1"/>
    <col min="13589" max="13589" width="13.42578125" style="73" customWidth="1"/>
    <col min="13590" max="13590" width="13.140625" style="73" customWidth="1"/>
    <col min="13591" max="13822" width="9.140625" style="73"/>
    <col min="13823" max="13823" width="2.140625" style="73" customWidth="1"/>
    <col min="13824" max="13824" width="0" style="73" hidden="1" customWidth="1"/>
    <col min="13825" max="13825" width="3.5703125" style="73" bestFit="1" customWidth="1"/>
    <col min="13826" max="13826" width="6" style="73" customWidth="1"/>
    <col min="13827" max="13827" width="4.42578125" style="73" customWidth="1"/>
    <col min="13828" max="13828" width="16.42578125" style="73" customWidth="1"/>
    <col min="13829" max="13829" width="0.140625" style="73" customWidth="1"/>
    <col min="13830" max="13832" width="0" style="73" hidden="1" customWidth="1"/>
    <col min="13833" max="13833" width="12.85546875" style="73" customWidth="1"/>
    <col min="13834" max="13834" width="13.140625" style="73" customWidth="1"/>
    <col min="13835" max="13835" width="16" style="73" customWidth="1"/>
    <col min="13836" max="13836" width="0" style="73" hidden="1" customWidth="1"/>
    <col min="13837" max="13837" width="13.42578125" style="73" customWidth="1"/>
    <col min="13838" max="13838" width="12.7109375" style="73" customWidth="1"/>
    <col min="13839" max="13843" width="13.140625" style="73" customWidth="1"/>
    <col min="13844" max="13844" width="18.140625" style="73" customWidth="1"/>
    <col min="13845" max="13845" width="13.42578125" style="73" customWidth="1"/>
    <col min="13846" max="13846" width="13.140625" style="73" customWidth="1"/>
    <col min="13847" max="14078" width="9.140625" style="73"/>
    <col min="14079" max="14079" width="2.140625" style="73" customWidth="1"/>
    <col min="14080" max="14080" width="0" style="73" hidden="1" customWidth="1"/>
    <col min="14081" max="14081" width="3.5703125" style="73" bestFit="1" customWidth="1"/>
    <col min="14082" max="14082" width="6" style="73" customWidth="1"/>
    <col min="14083" max="14083" width="4.42578125" style="73" customWidth="1"/>
    <col min="14084" max="14084" width="16.42578125" style="73" customWidth="1"/>
    <col min="14085" max="14085" width="0.140625" style="73" customWidth="1"/>
    <col min="14086" max="14088" width="0" style="73" hidden="1" customWidth="1"/>
    <col min="14089" max="14089" width="12.85546875" style="73" customWidth="1"/>
    <col min="14090" max="14090" width="13.140625" style="73" customWidth="1"/>
    <col min="14091" max="14091" width="16" style="73" customWidth="1"/>
    <col min="14092" max="14092" width="0" style="73" hidden="1" customWidth="1"/>
    <col min="14093" max="14093" width="13.42578125" style="73" customWidth="1"/>
    <col min="14094" max="14094" width="12.7109375" style="73" customWidth="1"/>
    <col min="14095" max="14099" width="13.140625" style="73" customWidth="1"/>
    <col min="14100" max="14100" width="18.140625" style="73" customWidth="1"/>
    <col min="14101" max="14101" width="13.42578125" style="73" customWidth="1"/>
    <col min="14102" max="14102" width="13.140625" style="73" customWidth="1"/>
    <col min="14103" max="14334" width="9.140625" style="73"/>
    <col min="14335" max="14335" width="2.140625" style="73" customWidth="1"/>
    <col min="14336" max="14336" width="0" style="73" hidden="1" customWidth="1"/>
    <col min="14337" max="14337" width="3.5703125" style="73" bestFit="1" customWidth="1"/>
    <col min="14338" max="14338" width="6" style="73" customWidth="1"/>
    <col min="14339" max="14339" width="4.42578125" style="73" customWidth="1"/>
    <col min="14340" max="14340" width="16.42578125" style="73" customWidth="1"/>
    <col min="14341" max="14341" width="0.140625" style="73" customWidth="1"/>
    <col min="14342" max="14344" width="0" style="73" hidden="1" customWidth="1"/>
    <col min="14345" max="14345" width="12.85546875" style="73" customWidth="1"/>
    <col min="14346" max="14346" width="13.140625" style="73" customWidth="1"/>
    <col min="14347" max="14347" width="16" style="73" customWidth="1"/>
    <col min="14348" max="14348" width="0" style="73" hidden="1" customWidth="1"/>
    <col min="14349" max="14349" width="13.42578125" style="73" customWidth="1"/>
    <col min="14350" max="14350" width="12.7109375" style="73" customWidth="1"/>
    <col min="14351" max="14355" width="13.140625" style="73" customWidth="1"/>
    <col min="14356" max="14356" width="18.140625" style="73" customWidth="1"/>
    <col min="14357" max="14357" width="13.42578125" style="73" customWidth="1"/>
    <col min="14358" max="14358" width="13.140625" style="73" customWidth="1"/>
    <col min="14359" max="14590" width="9.140625" style="73"/>
    <col min="14591" max="14591" width="2.140625" style="73" customWidth="1"/>
    <col min="14592" max="14592" width="0" style="73" hidden="1" customWidth="1"/>
    <col min="14593" max="14593" width="3.5703125" style="73" bestFit="1" customWidth="1"/>
    <col min="14594" max="14594" width="6" style="73" customWidth="1"/>
    <col min="14595" max="14595" width="4.42578125" style="73" customWidth="1"/>
    <col min="14596" max="14596" width="16.42578125" style="73" customWidth="1"/>
    <col min="14597" max="14597" width="0.140625" style="73" customWidth="1"/>
    <col min="14598" max="14600" width="0" style="73" hidden="1" customWidth="1"/>
    <col min="14601" max="14601" width="12.85546875" style="73" customWidth="1"/>
    <col min="14602" max="14602" width="13.140625" style="73" customWidth="1"/>
    <col min="14603" max="14603" width="16" style="73" customWidth="1"/>
    <col min="14604" max="14604" width="0" style="73" hidden="1" customWidth="1"/>
    <col min="14605" max="14605" width="13.42578125" style="73" customWidth="1"/>
    <col min="14606" max="14606" width="12.7109375" style="73" customWidth="1"/>
    <col min="14607" max="14611" width="13.140625" style="73" customWidth="1"/>
    <col min="14612" max="14612" width="18.140625" style="73" customWidth="1"/>
    <col min="14613" max="14613" width="13.42578125" style="73" customWidth="1"/>
    <col min="14614" max="14614" width="13.140625" style="73" customWidth="1"/>
    <col min="14615" max="14846" width="9.140625" style="73"/>
    <col min="14847" max="14847" width="2.140625" style="73" customWidth="1"/>
    <col min="14848" max="14848" width="0" style="73" hidden="1" customWidth="1"/>
    <col min="14849" max="14849" width="3.5703125" style="73" bestFit="1" customWidth="1"/>
    <col min="14850" max="14850" width="6" style="73" customWidth="1"/>
    <col min="14851" max="14851" width="4.42578125" style="73" customWidth="1"/>
    <col min="14852" max="14852" width="16.42578125" style="73" customWidth="1"/>
    <col min="14853" max="14853" width="0.140625" style="73" customWidth="1"/>
    <col min="14854" max="14856" width="0" style="73" hidden="1" customWidth="1"/>
    <col min="14857" max="14857" width="12.85546875" style="73" customWidth="1"/>
    <col min="14858" max="14858" width="13.140625" style="73" customWidth="1"/>
    <col min="14859" max="14859" width="16" style="73" customWidth="1"/>
    <col min="14860" max="14860" width="0" style="73" hidden="1" customWidth="1"/>
    <col min="14861" max="14861" width="13.42578125" style="73" customWidth="1"/>
    <col min="14862" max="14862" width="12.7109375" style="73" customWidth="1"/>
    <col min="14863" max="14867" width="13.140625" style="73" customWidth="1"/>
    <col min="14868" max="14868" width="18.140625" style="73" customWidth="1"/>
    <col min="14869" max="14869" width="13.42578125" style="73" customWidth="1"/>
    <col min="14870" max="14870" width="13.140625" style="73" customWidth="1"/>
    <col min="14871" max="15102" width="9.140625" style="73"/>
    <col min="15103" max="15103" width="2.140625" style="73" customWidth="1"/>
    <col min="15104" max="15104" width="0" style="73" hidden="1" customWidth="1"/>
    <col min="15105" max="15105" width="3.5703125" style="73" bestFit="1" customWidth="1"/>
    <col min="15106" max="15106" width="6" style="73" customWidth="1"/>
    <col min="15107" max="15107" width="4.42578125" style="73" customWidth="1"/>
    <col min="15108" max="15108" width="16.42578125" style="73" customWidth="1"/>
    <col min="15109" max="15109" width="0.140625" style="73" customWidth="1"/>
    <col min="15110" max="15112" width="0" style="73" hidden="1" customWidth="1"/>
    <col min="15113" max="15113" width="12.85546875" style="73" customWidth="1"/>
    <col min="15114" max="15114" width="13.140625" style="73" customWidth="1"/>
    <col min="15115" max="15115" width="16" style="73" customWidth="1"/>
    <col min="15116" max="15116" width="0" style="73" hidden="1" customWidth="1"/>
    <col min="15117" max="15117" width="13.42578125" style="73" customWidth="1"/>
    <col min="15118" max="15118" width="12.7109375" style="73" customWidth="1"/>
    <col min="15119" max="15123" width="13.140625" style="73" customWidth="1"/>
    <col min="15124" max="15124" width="18.140625" style="73" customWidth="1"/>
    <col min="15125" max="15125" width="13.42578125" style="73" customWidth="1"/>
    <col min="15126" max="15126" width="13.140625" style="73" customWidth="1"/>
    <col min="15127" max="15358" width="9.140625" style="73"/>
    <col min="15359" max="15359" width="2.140625" style="73" customWidth="1"/>
    <col min="15360" max="15360" width="0" style="73" hidden="1" customWidth="1"/>
    <col min="15361" max="15361" width="3.5703125" style="73" bestFit="1" customWidth="1"/>
    <col min="15362" max="15362" width="6" style="73" customWidth="1"/>
    <col min="15363" max="15363" width="4.42578125" style="73" customWidth="1"/>
    <col min="15364" max="15364" width="16.42578125" style="73" customWidth="1"/>
    <col min="15365" max="15365" width="0.140625" style="73" customWidth="1"/>
    <col min="15366" max="15368" width="0" style="73" hidden="1" customWidth="1"/>
    <col min="15369" max="15369" width="12.85546875" style="73" customWidth="1"/>
    <col min="15370" max="15370" width="13.140625" style="73" customWidth="1"/>
    <col min="15371" max="15371" width="16" style="73" customWidth="1"/>
    <col min="15372" max="15372" width="0" style="73" hidden="1" customWidth="1"/>
    <col min="15373" max="15373" width="13.42578125" style="73" customWidth="1"/>
    <col min="15374" max="15374" width="12.7109375" style="73" customWidth="1"/>
    <col min="15375" max="15379" width="13.140625" style="73" customWidth="1"/>
    <col min="15380" max="15380" width="18.140625" style="73" customWidth="1"/>
    <col min="15381" max="15381" width="13.42578125" style="73" customWidth="1"/>
    <col min="15382" max="15382" width="13.140625" style="73" customWidth="1"/>
    <col min="15383" max="15614" width="9.140625" style="73"/>
    <col min="15615" max="15615" width="2.140625" style="73" customWidth="1"/>
    <col min="15616" max="15616" width="0" style="73" hidden="1" customWidth="1"/>
    <col min="15617" max="15617" width="3.5703125" style="73" bestFit="1" customWidth="1"/>
    <col min="15618" max="15618" width="6" style="73" customWidth="1"/>
    <col min="15619" max="15619" width="4.42578125" style="73" customWidth="1"/>
    <col min="15620" max="15620" width="16.42578125" style="73" customWidth="1"/>
    <col min="15621" max="15621" width="0.140625" style="73" customWidth="1"/>
    <col min="15622" max="15624" width="0" style="73" hidden="1" customWidth="1"/>
    <col min="15625" max="15625" width="12.85546875" style="73" customWidth="1"/>
    <col min="15626" max="15626" width="13.140625" style="73" customWidth="1"/>
    <col min="15627" max="15627" width="16" style="73" customWidth="1"/>
    <col min="15628" max="15628" width="0" style="73" hidden="1" customWidth="1"/>
    <col min="15629" max="15629" width="13.42578125" style="73" customWidth="1"/>
    <col min="15630" max="15630" width="12.7109375" style="73" customWidth="1"/>
    <col min="15631" max="15635" width="13.140625" style="73" customWidth="1"/>
    <col min="15636" max="15636" width="18.140625" style="73" customWidth="1"/>
    <col min="15637" max="15637" width="13.42578125" style="73" customWidth="1"/>
    <col min="15638" max="15638" width="13.140625" style="73" customWidth="1"/>
    <col min="15639" max="15870" width="9.140625" style="73"/>
    <col min="15871" max="15871" width="2.140625" style="73" customWidth="1"/>
    <col min="15872" max="15872" width="0" style="73" hidden="1" customWidth="1"/>
    <col min="15873" max="15873" width="3.5703125" style="73" bestFit="1" customWidth="1"/>
    <col min="15874" max="15874" width="6" style="73" customWidth="1"/>
    <col min="15875" max="15875" width="4.42578125" style="73" customWidth="1"/>
    <col min="15876" max="15876" width="16.42578125" style="73" customWidth="1"/>
    <col min="15877" max="15877" width="0.140625" style="73" customWidth="1"/>
    <col min="15878" max="15880" width="0" style="73" hidden="1" customWidth="1"/>
    <col min="15881" max="15881" width="12.85546875" style="73" customWidth="1"/>
    <col min="15882" max="15882" width="13.140625" style="73" customWidth="1"/>
    <col min="15883" max="15883" width="16" style="73" customWidth="1"/>
    <col min="15884" max="15884" width="0" style="73" hidden="1" customWidth="1"/>
    <col min="15885" max="15885" width="13.42578125" style="73" customWidth="1"/>
    <col min="15886" max="15886" width="12.7109375" style="73" customWidth="1"/>
    <col min="15887" max="15891" width="13.140625" style="73" customWidth="1"/>
    <col min="15892" max="15892" width="18.140625" style="73" customWidth="1"/>
    <col min="15893" max="15893" width="13.42578125" style="73" customWidth="1"/>
    <col min="15894" max="15894" width="13.140625" style="73" customWidth="1"/>
    <col min="15895" max="16126" width="9.140625" style="73"/>
    <col min="16127" max="16127" width="2.140625" style="73" customWidth="1"/>
    <col min="16128" max="16128" width="0" style="73" hidden="1" customWidth="1"/>
    <col min="16129" max="16129" width="3.5703125" style="73" bestFit="1" customWidth="1"/>
    <col min="16130" max="16130" width="6" style="73" customWidth="1"/>
    <col min="16131" max="16131" width="4.42578125" style="73" customWidth="1"/>
    <col min="16132" max="16132" width="16.42578125" style="73" customWidth="1"/>
    <col min="16133" max="16133" width="0.140625" style="73" customWidth="1"/>
    <col min="16134" max="16136" width="0" style="73" hidden="1" customWidth="1"/>
    <col min="16137" max="16137" width="12.85546875" style="73" customWidth="1"/>
    <col min="16138" max="16138" width="13.140625" style="73" customWidth="1"/>
    <col min="16139" max="16139" width="16" style="73" customWidth="1"/>
    <col min="16140" max="16140" width="0" style="73" hidden="1" customWidth="1"/>
    <col min="16141" max="16141" width="13.42578125" style="73" customWidth="1"/>
    <col min="16142" max="16142" width="12.7109375" style="73" customWidth="1"/>
    <col min="16143" max="16147" width="13.140625" style="73" customWidth="1"/>
    <col min="16148" max="16148" width="18.140625" style="73" customWidth="1"/>
    <col min="16149" max="16149" width="13.42578125" style="73" customWidth="1"/>
    <col min="16150" max="16150" width="13.140625" style="73" customWidth="1"/>
    <col min="16151" max="16384" width="9.140625" style="73"/>
  </cols>
  <sheetData>
    <row r="1" spans="1:22" ht="15">
      <c r="A1" s="414" t="s">
        <v>183</v>
      </c>
      <c r="B1" s="414"/>
      <c r="C1" s="414"/>
      <c r="D1" s="414"/>
      <c r="E1" s="414"/>
      <c r="F1" s="414"/>
      <c r="G1" s="414"/>
      <c r="H1" s="414"/>
      <c r="I1" s="414"/>
      <c r="J1" s="414"/>
      <c r="K1" s="414"/>
      <c r="L1" s="414"/>
      <c r="M1" s="414"/>
      <c r="N1" s="414"/>
      <c r="O1" s="414"/>
      <c r="P1" s="414"/>
      <c r="Q1" s="414"/>
      <c r="R1" s="414"/>
      <c r="S1" s="414"/>
      <c r="T1" s="414"/>
      <c r="U1" s="414"/>
      <c r="V1" s="414"/>
    </row>
    <row r="2" spans="1:22" ht="15">
      <c r="A2" s="414" t="s">
        <v>423</v>
      </c>
      <c r="B2" s="414"/>
      <c r="C2" s="414"/>
      <c r="D2" s="414"/>
      <c r="E2" s="414"/>
      <c r="F2" s="414"/>
      <c r="G2" s="414"/>
      <c r="H2" s="414"/>
      <c r="I2" s="414"/>
      <c r="J2" s="414"/>
      <c r="K2" s="414"/>
      <c r="L2" s="414"/>
      <c r="M2" s="414"/>
      <c r="N2" s="414"/>
      <c r="O2" s="414"/>
      <c r="P2" s="414"/>
      <c r="Q2" s="414"/>
      <c r="R2" s="414"/>
      <c r="S2" s="414"/>
      <c r="T2" s="414"/>
      <c r="U2" s="414"/>
      <c r="V2" s="414"/>
    </row>
    <row r="3" spans="1:22" ht="13.5" thickBot="1">
      <c r="H3" s="415"/>
      <c r="I3" s="415"/>
    </row>
    <row r="4" spans="1:22" s="96" customFormat="1" ht="67.5" customHeight="1" thickBot="1">
      <c r="A4" s="178" t="s">
        <v>0</v>
      </c>
      <c r="B4" s="95" t="s">
        <v>184</v>
      </c>
      <c r="C4" s="86"/>
      <c r="D4" s="86"/>
      <c r="E4" s="87"/>
      <c r="F4" s="79" t="s">
        <v>185</v>
      </c>
      <c r="G4" s="79" t="s">
        <v>186</v>
      </c>
      <c r="H4" s="79" t="s">
        <v>187</v>
      </c>
      <c r="I4" s="79" t="s">
        <v>424</v>
      </c>
      <c r="J4" s="234" t="s">
        <v>425</v>
      </c>
      <c r="K4" s="234" t="s">
        <v>362</v>
      </c>
      <c r="L4" s="234" t="s">
        <v>340</v>
      </c>
      <c r="M4" s="234" t="s">
        <v>341</v>
      </c>
      <c r="N4" s="234" t="s">
        <v>342</v>
      </c>
      <c r="O4" s="234" t="s">
        <v>363</v>
      </c>
      <c r="P4" s="234" t="s">
        <v>354</v>
      </c>
      <c r="Q4" s="79" t="s">
        <v>440</v>
      </c>
      <c r="R4" s="79" t="s">
        <v>533</v>
      </c>
      <c r="S4" s="79" t="s">
        <v>441</v>
      </c>
      <c r="T4" s="79" t="s">
        <v>442</v>
      </c>
      <c r="U4" s="79" t="s">
        <v>339</v>
      </c>
      <c r="V4" s="79" t="s">
        <v>3</v>
      </c>
    </row>
    <row r="5" spans="1:22" s="96" customFormat="1" ht="30.75" customHeight="1" thickBot="1">
      <c r="A5" s="88" t="s">
        <v>199</v>
      </c>
      <c r="B5" s="74" t="s">
        <v>200</v>
      </c>
      <c r="C5" s="89"/>
      <c r="D5" s="89"/>
      <c r="E5" s="90"/>
      <c r="F5" s="74" t="s">
        <v>188</v>
      </c>
      <c r="G5" s="74" t="s">
        <v>193</v>
      </c>
      <c r="H5" s="74" t="s">
        <v>201</v>
      </c>
      <c r="I5" s="74" t="s">
        <v>189</v>
      </c>
      <c r="J5" s="235" t="s">
        <v>426</v>
      </c>
      <c r="K5" s="235" t="s">
        <v>190</v>
      </c>
      <c r="L5" s="235" t="s">
        <v>191</v>
      </c>
      <c r="M5" s="235" t="s">
        <v>192</v>
      </c>
      <c r="N5" s="235" t="s">
        <v>429</v>
      </c>
      <c r="O5" s="235" t="s">
        <v>210</v>
      </c>
      <c r="P5" s="235" t="s">
        <v>431</v>
      </c>
      <c r="Q5" s="74" t="s">
        <v>431</v>
      </c>
      <c r="R5" s="74" t="s">
        <v>537</v>
      </c>
      <c r="S5" s="74" t="s">
        <v>538</v>
      </c>
      <c r="T5" s="74" t="s">
        <v>190</v>
      </c>
      <c r="U5" s="74" t="s">
        <v>190</v>
      </c>
      <c r="V5" s="74" t="s">
        <v>191</v>
      </c>
    </row>
    <row r="6" spans="1:22" s="96" customFormat="1" ht="34.5" customHeight="1">
      <c r="A6" s="91">
        <v>1</v>
      </c>
      <c r="B6" s="416" t="s">
        <v>202</v>
      </c>
      <c r="C6" s="416"/>
      <c r="D6" s="416"/>
      <c r="E6" s="416"/>
      <c r="F6" s="99">
        <f>ΠΙΝ1_ΑΔΙΑΘ.ΥΠΟΛΟΙΠΑ!E139</f>
        <v>18628935.84</v>
      </c>
      <c r="G6" s="99">
        <f>ΠΙΝ1_ΑΔΙΑΘ.ΥΠΟΛΟΙΠΑ!F139</f>
        <v>12333561.879999999</v>
      </c>
      <c r="H6" s="99">
        <f>ΠΙΝ1_ΑΔΙΑΘ.ΥΠΟΛΟΙΠΑ!G139</f>
        <v>18221415.32</v>
      </c>
      <c r="I6" s="99">
        <f>ΠΙΝ1_ΑΔΙΑΘ.ΥΠΟΛΟΙΠΑ!H139</f>
        <v>4808906.22</v>
      </c>
      <c r="J6" s="236">
        <f>ΠΙΝ1_ΑΔΙΑΘ.ΥΠΟΛΟΙΠΑ!I139</f>
        <v>13412509.100000003</v>
      </c>
      <c r="K6" s="236">
        <f>ΠΙΝ1_ΑΔΙΑΘ.ΥΠΟΛΟΙΠΑ!J139</f>
        <v>212303.7</v>
      </c>
      <c r="L6" s="236">
        <f>ΠΙΝ1_ΑΔΙΑΘ.ΥΠΟΛΟΙΠΑ!K139</f>
        <v>361697.1</v>
      </c>
      <c r="M6" s="236">
        <f>ΠΙΝ1_ΑΔΙΑΘ.ΥΠΟΛΟΙΠΑ!L139</f>
        <v>53306.62</v>
      </c>
      <c r="N6" s="236">
        <f>ΠΙΝ1_ΑΔΙΑΘ.ΥΠΟΛΟΙΠΑ!M139</f>
        <v>627307.41999999993</v>
      </c>
      <c r="O6" s="236">
        <f>ΠΙΝ1_ΑΔΙΑΘ.ΥΠΟΛΟΙΠΑ!N139</f>
        <v>1036764.2</v>
      </c>
      <c r="P6" s="236">
        <f>ΠΙΝ1_ΑΔΙΑΘ.ΥΠΟΛΟΙΠΑ!O139</f>
        <v>1664071.6199999999</v>
      </c>
      <c r="Q6" s="99">
        <f>ΠΙΝ1_ΑΔΙΑΘ.ΥΠΟΛΟΙΠΑ!P139</f>
        <v>942244.54999999993</v>
      </c>
      <c r="R6" s="99">
        <f>ΠΙΝ1_ΑΔΙΑΘ.ΥΠΟΛΟΙΠΑ!Q139</f>
        <v>5751150.7699999996</v>
      </c>
      <c r="S6" s="99">
        <f>H6-R6</f>
        <v>12470264.550000001</v>
      </c>
      <c r="T6" s="205">
        <f>ΠΙΝ1_ΑΔΙΑΘ.ΥΠΟΛΟΙΠΑ!S139</f>
        <v>9070665.1499999985</v>
      </c>
      <c r="U6" s="205">
        <f>ΠΙΝ1_ΑΔΙΑΘ.ΥΠΟΛΟΙΠΑ!T139</f>
        <v>9068665.1500000004</v>
      </c>
      <c r="V6" s="103" t="s">
        <v>432</v>
      </c>
    </row>
    <row r="7" spans="1:22" s="96" customFormat="1" ht="84" customHeight="1">
      <c r="A7" s="92">
        <v>2</v>
      </c>
      <c r="B7" s="203" t="s">
        <v>427</v>
      </c>
      <c r="C7" s="76"/>
      <c r="D7" s="76"/>
      <c r="E7" s="76"/>
      <c r="F7" s="75">
        <f>'ΠΙΝ 2 ΣΑΕΠ_067 &amp; 0672'!E98</f>
        <v>27136063.510000002</v>
      </c>
      <c r="G7" s="75">
        <f>'ΠΙΝ 2 ΣΑΕΠ_067 &amp; 0672'!F98</f>
        <v>14471913.09</v>
      </c>
      <c r="H7" s="75">
        <f>'ΠΙΝ 2 ΣΑΕΠ_067 &amp; 0672'!G98</f>
        <v>27136063.510000002</v>
      </c>
      <c r="I7" s="75">
        <f>'ΠΙΝ 2 ΣΑΕΠ_067 &amp; 0672'!H98</f>
        <v>2262059.1999999997</v>
      </c>
      <c r="J7" s="237">
        <f>'ΠΙΝ 2 ΣΑΕΠ_067 &amp; 0672'!I98</f>
        <v>24873549.59</v>
      </c>
      <c r="K7" s="237">
        <f>'ΠΙΝ 2 ΣΑΕΠ_067 &amp; 0672'!J98</f>
        <v>328785.95</v>
      </c>
      <c r="L7" s="237">
        <f>'ΠΙΝ 2 ΣΑΕΠ_067 &amp; 0672'!K98</f>
        <v>34985.4</v>
      </c>
      <c r="M7" s="237">
        <f>'ΠΙΝ 2 ΣΑΕΠ_067 &amp; 0672'!L98</f>
        <v>10729.58</v>
      </c>
      <c r="N7" s="237">
        <f>'ΠΙΝ 2 ΣΑΕΠ_067 &amp; 0672'!M98</f>
        <v>374500.93</v>
      </c>
      <c r="O7" s="237">
        <f>'ΠΙΝ 2 ΣΑΕΠ_067 &amp; 0672'!N98</f>
        <v>673268.71010000003</v>
      </c>
      <c r="P7" s="237">
        <f>'ΠΙΝ 2 ΣΑΕΠ_067 &amp; 0672'!O98</f>
        <v>1047769.6401</v>
      </c>
      <c r="Q7" s="75">
        <f>'ΠΙΝ 2 ΣΑΕΠ_067 &amp; 0672'!P98</f>
        <v>1471175.76</v>
      </c>
      <c r="R7" s="75">
        <f>'ΠΙΝ 2 ΣΑΕΠ_067 &amp; 0672'!Q98</f>
        <v>3885218.16</v>
      </c>
      <c r="S7" s="75">
        <f t="shared" ref="S7:S8" si="0">H7-R7</f>
        <v>23250845.350000001</v>
      </c>
      <c r="T7" s="75">
        <f>'ΠΙΝ 2 ΣΑΕΠ_067 &amp; 0672'!S98</f>
        <v>7749174.5499999998</v>
      </c>
      <c r="U7" s="75">
        <f>'ΠΙΝ 2 ΣΑΕΠ_067 &amp; 0672'!T98</f>
        <v>8502750.5500000007</v>
      </c>
      <c r="V7" s="104" t="s">
        <v>433</v>
      </c>
    </row>
    <row r="8" spans="1:22" s="96" customFormat="1" ht="80.25" customHeight="1">
      <c r="A8" s="92">
        <v>3</v>
      </c>
      <c r="B8" s="203" t="s">
        <v>624</v>
      </c>
      <c r="C8" s="76"/>
      <c r="D8" s="76"/>
      <c r="E8" s="76"/>
      <c r="F8" s="75">
        <f>'ΠΙΝ 3 ΣΑΕΠ 0678 &amp; ΣΑΝΑ 0288'!E9</f>
        <v>10099959.539999999</v>
      </c>
      <c r="G8" s="75">
        <f>'ΠΙΝ 3 ΣΑΕΠ 0678 &amp; ΣΑΝΑ 0288'!F9</f>
        <v>9710696.4800000004</v>
      </c>
      <c r="H8" s="75">
        <f>'ΠΙΝ 3 ΣΑΕΠ 0678 &amp; ΣΑΝΑ 0288'!G9</f>
        <v>10099959.539999999</v>
      </c>
      <c r="I8" s="75">
        <f>'ΠΙΝ 3 ΣΑΕΠ 0678 &amp; ΣΑΝΑ 0288'!H9</f>
        <v>8319637.6900000004</v>
      </c>
      <c r="J8" s="237">
        <f>'ΠΙΝ 3 ΣΑΕΠ 0678 &amp; ΣΑΝΑ 0288'!I9</f>
        <v>1780321.85</v>
      </c>
      <c r="K8" s="237">
        <f>'ΠΙΝ 3 ΣΑΕΠ 0678 &amp; ΣΑΝΑ 0288'!J9</f>
        <v>192199.71000000002</v>
      </c>
      <c r="L8" s="237">
        <f>'ΠΙΝ 3 ΣΑΕΠ 0678 &amp; ΣΑΝΑ 0288'!K9</f>
        <v>37950.31</v>
      </c>
      <c r="M8" s="237">
        <f>'ΠΙΝ 3 ΣΑΕΠ 0678 &amp; ΣΑΝΑ 0288'!L9</f>
        <v>0</v>
      </c>
      <c r="N8" s="237">
        <f>'ΠΙΝ 3 ΣΑΕΠ 0678 &amp; ΣΑΝΑ 0288'!M9</f>
        <v>230150.02000000002</v>
      </c>
      <c r="O8" s="237">
        <f>'ΠΙΝ 3 ΣΑΕΠ 0678 &amp; ΣΑΝΑ 0288'!N9</f>
        <v>5790.79</v>
      </c>
      <c r="P8" s="237">
        <f>'ΠΙΝ 3 ΣΑΕΠ 0678 &amp; ΣΑΝΑ 0288'!O9</f>
        <v>235940.81</v>
      </c>
      <c r="Q8" s="75">
        <f>'ΠΙΝ 3 ΣΑΕΠ 0678 &amp; ΣΑΝΑ 0288'!P9</f>
        <v>256681.03000000003</v>
      </c>
      <c r="R8" s="75">
        <f>'ΠΙΝ 3 ΣΑΕΠ 0678 &amp; ΣΑΝΑ 0288'!Q9</f>
        <v>8576318.7200000007</v>
      </c>
      <c r="S8" s="258">
        <f t="shared" si="0"/>
        <v>1523640.8199999984</v>
      </c>
      <c r="T8" s="75">
        <f>'ΠΙΝ 3 ΣΑΕΠ 0678 &amp; ΣΑΝΑ 0288'!S9</f>
        <v>491368.19</v>
      </c>
      <c r="U8" s="75">
        <f>'ΠΙΝ 3 ΣΑΕΠ 0678 &amp; ΣΑΝΑ 0288'!T9</f>
        <v>491368.19</v>
      </c>
      <c r="V8" s="104" t="s">
        <v>433</v>
      </c>
    </row>
    <row r="9" spans="1:22" s="96" customFormat="1" ht="15.75" customHeight="1" thickBot="1">
      <c r="A9" s="412" t="s">
        <v>204</v>
      </c>
      <c r="B9" s="413"/>
      <c r="C9" s="93"/>
      <c r="D9" s="93"/>
      <c r="E9" s="93"/>
      <c r="F9" s="94">
        <f>SUM(F6:F8)</f>
        <v>55864958.890000001</v>
      </c>
      <c r="G9" s="94">
        <f t="shared" ref="G9:U9" si="1">SUM(G6:G8)</f>
        <v>36516171.450000003</v>
      </c>
      <c r="H9" s="94">
        <f t="shared" si="1"/>
        <v>55457438.369999997</v>
      </c>
      <c r="I9" s="94">
        <f t="shared" si="1"/>
        <v>15390603.109999999</v>
      </c>
      <c r="J9" s="238">
        <f t="shared" si="1"/>
        <v>40066380.540000007</v>
      </c>
      <c r="K9" s="238">
        <f t="shared" si="1"/>
        <v>733289.3600000001</v>
      </c>
      <c r="L9" s="238">
        <f t="shared" si="1"/>
        <v>434632.81</v>
      </c>
      <c r="M9" s="238">
        <f t="shared" si="1"/>
        <v>64036.200000000004</v>
      </c>
      <c r="N9" s="238">
        <f t="shared" si="1"/>
        <v>1231958.3699999999</v>
      </c>
      <c r="O9" s="238">
        <f t="shared" si="1"/>
        <v>1715823.7001</v>
      </c>
      <c r="P9" s="238">
        <f t="shared" si="1"/>
        <v>2947782.0700999997</v>
      </c>
      <c r="Q9" s="94">
        <f t="shared" si="1"/>
        <v>2670101.34</v>
      </c>
      <c r="R9" s="94">
        <f t="shared" si="1"/>
        <v>18212687.649999999</v>
      </c>
      <c r="S9" s="94">
        <f t="shared" si="1"/>
        <v>37244750.720000006</v>
      </c>
      <c r="T9" s="94">
        <f t="shared" ref="T9" si="2">SUM(T6:T8)</f>
        <v>17311207.890000001</v>
      </c>
      <c r="U9" s="94">
        <f t="shared" si="1"/>
        <v>18062783.890000004</v>
      </c>
      <c r="V9" s="105"/>
    </row>
    <row r="10" spans="1:22" s="96" customFormat="1" ht="11.25" thickBot="1">
      <c r="A10" s="77"/>
      <c r="B10" s="77"/>
      <c r="C10" s="77"/>
      <c r="D10" s="77"/>
      <c r="E10" s="77"/>
      <c r="F10" s="77"/>
      <c r="G10" s="77"/>
      <c r="H10" s="77"/>
      <c r="I10" s="77"/>
      <c r="J10" s="239"/>
      <c r="K10" s="239"/>
      <c r="L10" s="240"/>
      <c r="M10" s="240"/>
      <c r="N10" s="240"/>
      <c r="O10" s="240"/>
      <c r="P10" s="240"/>
      <c r="Q10" s="97"/>
      <c r="R10" s="97"/>
      <c r="S10" s="97"/>
      <c r="T10" s="97"/>
      <c r="U10" s="97"/>
      <c r="V10" s="97"/>
    </row>
    <row r="11" spans="1:22" s="96" customFormat="1" ht="64.5" customHeight="1">
      <c r="A11" s="78">
        <v>4</v>
      </c>
      <c r="B11" s="106" t="s">
        <v>208</v>
      </c>
      <c r="C11" s="98"/>
      <c r="D11" s="98"/>
      <c r="E11" s="98"/>
      <c r="F11" s="99">
        <f>'ΠΙΝ 4 ΥΠΟΛΟΓΟΣ ΠΤΑ'!F57</f>
        <v>36225137.310000002</v>
      </c>
      <c r="G11" s="99">
        <f>'ΠΙΝ 4 ΥΠΟΛΟΓΟΣ ΠΤΑ'!G57</f>
        <v>29626654.690000001</v>
      </c>
      <c r="H11" s="99">
        <f>F11</f>
        <v>36225137.310000002</v>
      </c>
      <c r="I11" s="99">
        <f>'ΠΙΝ 4 ΥΠΟΛΟΓΟΣ ΠΤΑ'!I57</f>
        <v>11209747.829999998</v>
      </c>
      <c r="J11" s="99">
        <f>'ΠΙΝ 4 ΥΠΟΛΟΓΟΣ ΠΤΑ'!J57</f>
        <v>604080.31000000006</v>
      </c>
      <c r="K11" s="99">
        <f>'ΠΙΝ 4 ΥΠΟΛΟΓΟΣ ΠΤΑ'!K57</f>
        <v>0</v>
      </c>
      <c r="L11" s="99">
        <f>'ΠΙΝ 4 ΥΠΟΛΟΓΟΣ ΠΤΑ'!L57</f>
        <v>0</v>
      </c>
      <c r="M11" s="99">
        <f>'ΠΙΝ 4 ΥΠΟΛΟΓΟΣ ΠΤΑ'!M57</f>
        <v>604080.31000000006</v>
      </c>
      <c r="N11" s="99">
        <f>'ΠΙΝ 4 ΥΠΟΛΟΓΟΣ ΠΤΑ'!N57</f>
        <v>2418927.73</v>
      </c>
      <c r="O11" s="99">
        <f>'ΠΙΝ 4 ΥΠΟΛΟΓΟΣ ΠΤΑ'!O57</f>
        <v>3023008.04</v>
      </c>
      <c r="P11" s="99">
        <f>'ΠΙΝ 4 ΥΠΟΛΟΓΟΣ ΠΤΑ'!P57</f>
        <v>4028272.4400000004</v>
      </c>
      <c r="Q11" s="99">
        <f>'ΠΙΝ 4 ΥΠΟΛΟΓΟΣ ΠΤΑ'!Q57</f>
        <v>23008370.57</v>
      </c>
      <c r="R11" s="99">
        <f>'ΠΙΝ 4 ΥΠΟΛΟΓΟΣ ΠΤΑ'!Q57</f>
        <v>23008370.57</v>
      </c>
      <c r="S11" s="99">
        <f>H11-R11</f>
        <v>13216766.740000002</v>
      </c>
      <c r="T11" s="99">
        <f>'ΠΙΝ 4 ΥΠΟΛΟΓΟΣ ΠΤΑ'!S57</f>
        <v>4441995.8100000005</v>
      </c>
      <c r="U11" s="99">
        <f>'ΠΙΝ 4 ΥΠΟΛΟΓΟΣ ΠΤΑ'!T57</f>
        <v>4229995.8100000005</v>
      </c>
      <c r="V11" s="104" t="s">
        <v>433</v>
      </c>
    </row>
    <row r="12" spans="1:22" s="96" customFormat="1" ht="15.75" customHeight="1" thickBot="1">
      <c r="A12" s="412" t="s">
        <v>205</v>
      </c>
      <c r="B12" s="413"/>
      <c r="C12" s="93"/>
      <c r="D12" s="93"/>
      <c r="E12" s="93"/>
      <c r="F12" s="94">
        <f>SUM(F11)</f>
        <v>36225137.310000002</v>
      </c>
      <c r="G12" s="94">
        <f t="shared" ref="G12:U12" si="3">SUM(G11)</f>
        <v>29626654.690000001</v>
      </c>
      <c r="H12" s="94">
        <f t="shared" si="3"/>
        <v>36225137.310000002</v>
      </c>
      <c r="I12" s="94">
        <f t="shared" si="3"/>
        <v>11209747.829999998</v>
      </c>
      <c r="J12" s="238">
        <f t="shared" si="3"/>
        <v>604080.31000000006</v>
      </c>
      <c r="K12" s="238">
        <f t="shared" si="3"/>
        <v>0</v>
      </c>
      <c r="L12" s="238">
        <f t="shared" si="3"/>
        <v>0</v>
      </c>
      <c r="M12" s="238">
        <f t="shared" si="3"/>
        <v>604080.31000000006</v>
      </c>
      <c r="N12" s="238">
        <f t="shared" si="3"/>
        <v>2418927.73</v>
      </c>
      <c r="O12" s="238">
        <f t="shared" si="3"/>
        <v>3023008.04</v>
      </c>
      <c r="P12" s="238">
        <f t="shared" si="3"/>
        <v>4028272.4400000004</v>
      </c>
      <c r="Q12" s="94"/>
      <c r="R12" s="94">
        <f t="shared" si="3"/>
        <v>23008370.57</v>
      </c>
      <c r="S12" s="94">
        <f t="shared" si="3"/>
        <v>13216766.740000002</v>
      </c>
      <c r="T12" s="94">
        <f t="shared" ref="T12" si="4">SUM(T11)</f>
        <v>4441995.8100000005</v>
      </c>
      <c r="U12" s="94">
        <f t="shared" si="3"/>
        <v>4229995.8100000005</v>
      </c>
      <c r="V12" s="105"/>
    </row>
    <row r="13" spans="1:22" s="96" customFormat="1" ht="11.25" thickBot="1">
      <c r="A13" s="77"/>
      <c r="B13" s="77"/>
      <c r="C13" s="77"/>
      <c r="D13" s="77"/>
      <c r="E13" s="77"/>
      <c r="F13" s="77"/>
      <c r="G13" s="77"/>
      <c r="H13" s="77"/>
      <c r="I13" s="77"/>
      <c r="J13" s="239"/>
      <c r="K13" s="239"/>
      <c r="L13" s="240"/>
      <c r="M13" s="240"/>
      <c r="N13" s="240"/>
      <c r="O13" s="240"/>
      <c r="P13" s="240"/>
      <c r="Q13" s="97"/>
      <c r="R13" s="97"/>
      <c r="S13" s="97"/>
      <c r="T13" s="97"/>
      <c r="U13" s="97"/>
      <c r="V13" s="97"/>
    </row>
    <row r="14" spans="1:22" s="96" customFormat="1" ht="49.5" customHeight="1" thickBot="1">
      <c r="A14" s="100">
        <v>5</v>
      </c>
      <c r="B14" s="101" t="s">
        <v>209</v>
      </c>
      <c r="C14" s="101"/>
      <c r="D14" s="101"/>
      <c r="E14" s="101"/>
      <c r="F14" s="102">
        <f>'ΠΙΝ 5 ΧΡΗΜΑΤΟΔΟΤΗΣΗ ΤΡΙΤΟΥΣ'!D17</f>
        <v>2704666.86</v>
      </c>
      <c r="G14" s="102">
        <f>'ΠΙΝ 5 ΧΡΗΜΑΤΟΔΟΤΗΣΗ ΤΡΙΤΟΥΣ'!E17</f>
        <v>2289439.4799999995</v>
      </c>
      <c r="H14" s="102">
        <f>'ΠΙΝ 5 ΧΡΗΜΑΤΟΔΟΤΗΣΗ ΤΡΙΤΟΥΣ'!F17</f>
        <v>2704666.86</v>
      </c>
      <c r="I14" s="102">
        <v>675882.24</v>
      </c>
      <c r="J14" s="241">
        <v>1512183.01</v>
      </c>
      <c r="K14" s="241">
        <v>0</v>
      </c>
      <c r="L14" s="241">
        <v>0</v>
      </c>
      <c r="M14" s="241">
        <v>0</v>
      </c>
      <c r="N14" s="241">
        <v>0</v>
      </c>
      <c r="O14" s="241">
        <v>79611.38</v>
      </c>
      <c r="P14" s="241">
        <v>79611.38</v>
      </c>
      <c r="Q14" s="102">
        <v>0</v>
      </c>
      <c r="R14" s="102">
        <f>'ΠΙΝ 5 ΧΡΗΜΑΤΟΔΟΤΗΣΗ ΤΡΙΤΟΥΣ'!P17</f>
        <v>675882.24</v>
      </c>
      <c r="S14" s="102">
        <f>H14-R14</f>
        <v>2028784.6199999999</v>
      </c>
      <c r="T14" s="102">
        <f>'ΠΙΝ 5 ΧΡΗΜΑΤΟΔΟΤΗΣΗ ΤΡΙΤΟΥΣ'!R17</f>
        <v>1957795.48</v>
      </c>
      <c r="U14" s="102">
        <f>'ΠΙΝ 5 ΧΡΗΜΑΤΟΔΟΤΗΣΗ ΤΡΙΤΟΥΣ'!S17</f>
        <v>1015734.4400000001</v>
      </c>
      <c r="V14" s="104" t="s">
        <v>434</v>
      </c>
    </row>
    <row r="15" spans="1:22" s="96" customFormat="1" ht="17.25" customHeight="1" thickBot="1">
      <c r="A15" s="412" t="s">
        <v>206</v>
      </c>
      <c r="B15" s="413"/>
      <c r="C15" s="93"/>
      <c r="D15" s="93"/>
      <c r="E15" s="93"/>
      <c r="F15" s="94">
        <f>SUM(F14)</f>
        <v>2704666.86</v>
      </c>
      <c r="G15" s="94">
        <f t="shared" ref="G15:U15" si="5">SUM(G14)</f>
        <v>2289439.4799999995</v>
      </c>
      <c r="H15" s="94">
        <f t="shared" si="5"/>
        <v>2704666.86</v>
      </c>
      <c r="I15" s="94">
        <f t="shared" si="5"/>
        <v>675882.24</v>
      </c>
      <c r="J15" s="238">
        <f t="shared" si="5"/>
        <v>1512183.01</v>
      </c>
      <c r="K15" s="238">
        <f t="shared" si="5"/>
        <v>0</v>
      </c>
      <c r="L15" s="238">
        <f t="shared" si="5"/>
        <v>0</v>
      </c>
      <c r="M15" s="238">
        <f t="shared" si="5"/>
        <v>0</v>
      </c>
      <c r="N15" s="238">
        <f t="shared" si="5"/>
        <v>0</v>
      </c>
      <c r="O15" s="238">
        <f t="shared" si="5"/>
        <v>79611.38</v>
      </c>
      <c r="P15" s="238">
        <f t="shared" si="5"/>
        <v>79611.38</v>
      </c>
      <c r="Q15" s="94">
        <f t="shared" si="5"/>
        <v>0</v>
      </c>
      <c r="R15" s="94">
        <f t="shared" si="5"/>
        <v>675882.24</v>
      </c>
      <c r="S15" s="94">
        <f t="shared" si="5"/>
        <v>2028784.6199999999</v>
      </c>
      <c r="T15" s="94">
        <f t="shared" ref="T15" si="6">SUM(T14)</f>
        <v>1957795.48</v>
      </c>
      <c r="U15" s="94">
        <f t="shared" si="5"/>
        <v>1015734.4400000001</v>
      </c>
      <c r="V15" s="105"/>
    </row>
    <row r="16" spans="1:22" s="96" customFormat="1" ht="20.25" customHeight="1" thickBot="1">
      <c r="A16" s="412" t="s">
        <v>207</v>
      </c>
      <c r="B16" s="413"/>
      <c r="C16" s="93"/>
      <c r="D16" s="93"/>
      <c r="E16" s="93"/>
      <c r="F16" s="94">
        <f>F9+F12+F15</f>
        <v>94794763.060000002</v>
      </c>
      <c r="G16" s="94">
        <f t="shared" ref="G16:U16" si="7">G9+G12+G15</f>
        <v>68432265.620000005</v>
      </c>
      <c r="H16" s="94">
        <f t="shared" si="7"/>
        <v>94387242.540000007</v>
      </c>
      <c r="I16" s="94">
        <f t="shared" si="7"/>
        <v>27276233.179999996</v>
      </c>
      <c r="J16" s="238">
        <f t="shared" si="7"/>
        <v>42182643.860000007</v>
      </c>
      <c r="K16" s="238">
        <f t="shared" si="7"/>
        <v>733289.3600000001</v>
      </c>
      <c r="L16" s="238">
        <f t="shared" si="7"/>
        <v>434632.81</v>
      </c>
      <c r="M16" s="238">
        <f t="shared" si="7"/>
        <v>668116.51</v>
      </c>
      <c r="N16" s="238">
        <f t="shared" si="7"/>
        <v>3650886.0999999996</v>
      </c>
      <c r="O16" s="238">
        <f t="shared" si="7"/>
        <v>4818443.1200999999</v>
      </c>
      <c r="P16" s="238">
        <f t="shared" si="7"/>
        <v>7055665.8900999995</v>
      </c>
      <c r="Q16" s="94">
        <f t="shared" si="7"/>
        <v>2670101.34</v>
      </c>
      <c r="R16" s="94">
        <f t="shared" si="7"/>
        <v>41896940.460000001</v>
      </c>
      <c r="S16" s="94">
        <f t="shared" si="7"/>
        <v>52490302.080000006</v>
      </c>
      <c r="T16" s="94">
        <f t="shared" ref="T16" si="8">T9+T12+T15</f>
        <v>23710999.180000003</v>
      </c>
      <c r="U16" s="94">
        <f t="shared" si="7"/>
        <v>23308514.140000004</v>
      </c>
      <c r="V16" s="105"/>
    </row>
  </sheetData>
  <mergeCells count="8">
    <mergeCell ref="A9:B9"/>
    <mergeCell ref="A12:B12"/>
    <mergeCell ref="A15:B15"/>
    <mergeCell ref="A16:B16"/>
    <mergeCell ref="A1:V1"/>
    <mergeCell ref="A2:V2"/>
    <mergeCell ref="H3:I3"/>
    <mergeCell ref="B6:E6"/>
  </mergeCells>
  <pageMargins left="0.70866141732283472" right="0.70866141732283472" top="0.78740157480314965" bottom="0.74803149606299213" header="0.31496062992125984" footer="0.31496062992125984"/>
  <pageSetup paperSize="9" scale="92" orientation="landscape" r:id="rId1"/>
  <headerFooter>
    <oddHeader>&amp;LΠΕΡΙΦΕΡΕΙΑ ΝΟΤΙΟΥ ΑΙΓΑΙΟΥ
ΓΕΝΙΚΗ Δ/ΝΣΗ ΑΠΠΥ
Δ/ΝΣΗ ΑΝΑΠΤΥΞΙΑΚΟΥ ΠΡΟΓΡΑΜΜΑΤΙΣΜΟΥ (ΔΙΑΠ)</oddHeader>
  </headerFooter>
</worksheet>
</file>

<file path=xl/worksheets/sheet8.xml><?xml version="1.0" encoding="utf-8"?>
<worksheet xmlns="http://schemas.openxmlformats.org/spreadsheetml/2006/main" xmlns:r="http://schemas.openxmlformats.org/officeDocument/2006/relationships">
  <dimension ref="A1:U18"/>
  <sheetViews>
    <sheetView topLeftCell="A7" zoomScaleNormal="100" workbookViewId="0">
      <selection activeCell="T14" sqref="T14"/>
    </sheetView>
  </sheetViews>
  <sheetFormatPr defaultRowHeight="12.75"/>
  <cols>
    <col min="1" max="1" width="5.42578125" style="73" customWidth="1"/>
    <col min="2" max="2" width="24.42578125" style="73" customWidth="1"/>
    <col min="3" max="3" width="0.140625" style="73" hidden="1" customWidth="1"/>
    <col min="4" max="4" width="1.28515625" style="73" hidden="1" customWidth="1"/>
    <col min="5" max="5" width="0.85546875" style="73" hidden="1" customWidth="1"/>
    <col min="6" max="6" width="16.28515625" style="73" customWidth="1"/>
    <col min="7" max="7" width="15.5703125" style="73" customWidth="1"/>
    <col min="8" max="8" width="14.5703125" style="73" bestFit="1" customWidth="1"/>
    <col min="9" max="10" width="12.7109375" style="73" hidden="1" customWidth="1"/>
    <col min="11" max="11" width="11.85546875" style="73" hidden="1" customWidth="1"/>
    <col min="12" max="12" width="11.7109375" style="73" hidden="1" customWidth="1"/>
    <col min="13" max="13" width="15" style="73" hidden="1" customWidth="1"/>
    <col min="14" max="14" width="15.28515625" style="73" hidden="1" customWidth="1"/>
    <col min="15" max="16" width="15" style="73" hidden="1" customWidth="1"/>
    <col min="17" max="17" width="13.7109375" style="73" bestFit="1" customWidth="1"/>
    <col min="18" max="18" width="12.7109375" style="73" bestFit="1" customWidth="1"/>
    <col min="19" max="19" width="14.28515625" style="73" hidden="1" customWidth="1"/>
    <col min="20" max="20" width="14.28515625" style="73" bestFit="1" customWidth="1"/>
    <col min="21" max="21" width="18.85546875" style="73" customWidth="1"/>
    <col min="22" max="253" width="9.140625" style="73"/>
    <col min="254" max="254" width="2.140625" style="73" customWidth="1"/>
    <col min="255" max="255" width="0" style="73" hidden="1" customWidth="1"/>
    <col min="256" max="256" width="3.5703125" style="73" bestFit="1" customWidth="1"/>
    <col min="257" max="257" width="6" style="73" customWidth="1"/>
    <col min="258" max="258" width="4.42578125" style="73" customWidth="1"/>
    <col min="259" max="259" width="16.42578125" style="73" customWidth="1"/>
    <col min="260" max="260" width="0.140625" style="73" customWidth="1"/>
    <col min="261" max="263" width="0" style="73" hidden="1" customWidth="1"/>
    <col min="264" max="264" width="12.85546875" style="73" customWidth="1"/>
    <col min="265" max="265" width="13.140625" style="73" customWidth="1"/>
    <col min="266" max="266" width="16" style="73" customWidth="1"/>
    <col min="267" max="267" width="0" style="73" hidden="1" customWidth="1"/>
    <col min="268" max="268" width="13.42578125" style="73" customWidth="1"/>
    <col min="269" max="269" width="12.7109375" style="73" customWidth="1"/>
    <col min="270" max="274" width="13.140625" style="73" customWidth="1"/>
    <col min="275" max="275" width="18.140625" style="73" customWidth="1"/>
    <col min="276" max="276" width="13.42578125" style="73" customWidth="1"/>
    <col min="277" max="277" width="13.140625" style="73" customWidth="1"/>
    <col min="278" max="509" width="9.140625" style="73"/>
    <col min="510" max="510" width="2.140625" style="73" customWidth="1"/>
    <col min="511" max="511" width="0" style="73" hidden="1" customWidth="1"/>
    <col min="512" max="512" width="3.5703125" style="73" bestFit="1" customWidth="1"/>
    <col min="513" max="513" width="6" style="73" customWidth="1"/>
    <col min="514" max="514" width="4.42578125" style="73" customWidth="1"/>
    <col min="515" max="515" width="16.42578125" style="73" customWidth="1"/>
    <col min="516" max="516" width="0.140625" style="73" customWidth="1"/>
    <col min="517" max="519" width="0" style="73" hidden="1" customWidth="1"/>
    <col min="520" max="520" width="12.85546875" style="73" customWidth="1"/>
    <col min="521" max="521" width="13.140625" style="73" customWidth="1"/>
    <col min="522" max="522" width="16" style="73" customWidth="1"/>
    <col min="523" max="523" width="0" style="73" hidden="1" customWidth="1"/>
    <col min="524" max="524" width="13.42578125" style="73" customWidth="1"/>
    <col min="525" max="525" width="12.7109375" style="73" customWidth="1"/>
    <col min="526" max="530" width="13.140625" style="73" customWidth="1"/>
    <col min="531" max="531" width="18.140625" style="73" customWidth="1"/>
    <col min="532" max="532" width="13.42578125" style="73" customWidth="1"/>
    <col min="533" max="533" width="13.140625" style="73" customWidth="1"/>
    <col min="534" max="765" width="9.140625" style="73"/>
    <col min="766" max="766" width="2.140625" style="73" customWidth="1"/>
    <col min="767" max="767" width="0" style="73" hidden="1" customWidth="1"/>
    <col min="768" max="768" width="3.5703125" style="73" bestFit="1" customWidth="1"/>
    <col min="769" max="769" width="6" style="73" customWidth="1"/>
    <col min="770" max="770" width="4.42578125" style="73" customWidth="1"/>
    <col min="771" max="771" width="16.42578125" style="73" customWidth="1"/>
    <col min="772" max="772" width="0.140625" style="73" customWidth="1"/>
    <col min="773" max="775" width="0" style="73" hidden="1" customWidth="1"/>
    <col min="776" max="776" width="12.85546875" style="73" customWidth="1"/>
    <col min="777" max="777" width="13.140625" style="73" customWidth="1"/>
    <col min="778" max="778" width="16" style="73" customWidth="1"/>
    <col min="779" max="779" width="0" style="73" hidden="1" customWidth="1"/>
    <col min="780" max="780" width="13.42578125" style="73" customWidth="1"/>
    <col min="781" max="781" width="12.7109375" style="73" customWidth="1"/>
    <col min="782" max="786" width="13.140625" style="73" customWidth="1"/>
    <col min="787" max="787" width="18.140625" style="73" customWidth="1"/>
    <col min="788" max="788" width="13.42578125" style="73" customWidth="1"/>
    <col min="789" max="789" width="13.140625" style="73" customWidth="1"/>
    <col min="790" max="1021" width="9.140625" style="73"/>
    <col min="1022" max="1022" width="2.140625" style="73" customWidth="1"/>
    <col min="1023" max="1023" width="0" style="73" hidden="1" customWidth="1"/>
    <col min="1024" max="1024" width="3.5703125" style="73" bestFit="1" customWidth="1"/>
    <col min="1025" max="1025" width="6" style="73" customWidth="1"/>
    <col min="1026" max="1026" width="4.42578125" style="73" customWidth="1"/>
    <col min="1027" max="1027" width="16.42578125" style="73" customWidth="1"/>
    <col min="1028" max="1028" width="0.140625" style="73" customWidth="1"/>
    <col min="1029" max="1031" width="0" style="73" hidden="1" customWidth="1"/>
    <col min="1032" max="1032" width="12.85546875" style="73" customWidth="1"/>
    <col min="1033" max="1033" width="13.140625" style="73" customWidth="1"/>
    <col min="1034" max="1034" width="16" style="73" customWidth="1"/>
    <col min="1035" max="1035" width="0" style="73" hidden="1" customWidth="1"/>
    <col min="1036" max="1036" width="13.42578125" style="73" customWidth="1"/>
    <col min="1037" max="1037" width="12.7109375" style="73" customWidth="1"/>
    <col min="1038" max="1042" width="13.140625" style="73" customWidth="1"/>
    <col min="1043" max="1043" width="18.140625" style="73" customWidth="1"/>
    <col min="1044" max="1044" width="13.42578125" style="73" customWidth="1"/>
    <col min="1045" max="1045" width="13.140625" style="73" customWidth="1"/>
    <col min="1046" max="1277" width="9.140625" style="73"/>
    <col min="1278" max="1278" width="2.140625" style="73" customWidth="1"/>
    <col min="1279" max="1279" width="0" style="73" hidden="1" customWidth="1"/>
    <col min="1280" max="1280" width="3.5703125" style="73" bestFit="1" customWidth="1"/>
    <col min="1281" max="1281" width="6" style="73" customWidth="1"/>
    <col min="1282" max="1282" width="4.42578125" style="73" customWidth="1"/>
    <col min="1283" max="1283" width="16.42578125" style="73" customWidth="1"/>
    <col min="1284" max="1284" width="0.140625" style="73" customWidth="1"/>
    <col min="1285" max="1287" width="0" style="73" hidden="1" customWidth="1"/>
    <col min="1288" max="1288" width="12.85546875" style="73" customWidth="1"/>
    <col min="1289" max="1289" width="13.140625" style="73" customWidth="1"/>
    <col min="1290" max="1290" width="16" style="73" customWidth="1"/>
    <col min="1291" max="1291" width="0" style="73" hidden="1" customWidth="1"/>
    <col min="1292" max="1292" width="13.42578125" style="73" customWidth="1"/>
    <col min="1293" max="1293" width="12.7109375" style="73" customWidth="1"/>
    <col min="1294" max="1298" width="13.140625" style="73" customWidth="1"/>
    <col min="1299" max="1299" width="18.140625" style="73" customWidth="1"/>
    <col min="1300" max="1300" width="13.42578125" style="73" customWidth="1"/>
    <col min="1301" max="1301" width="13.140625" style="73" customWidth="1"/>
    <col min="1302" max="1533" width="9.140625" style="73"/>
    <col min="1534" max="1534" width="2.140625" style="73" customWidth="1"/>
    <col min="1535" max="1535" width="0" style="73" hidden="1" customWidth="1"/>
    <col min="1536" max="1536" width="3.5703125" style="73" bestFit="1" customWidth="1"/>
    <col min="1537" max="1537" width="6" style="73" customWidth="1"/>
    <col min="1538" max="1538" width="4.42578125" style="73" customWidth="1"/>
    <col min="1539" max="1539" width="16.42578125" style="73" customWidth="1"/>
    <col min="1540" max="1540" width="0.140625" style="73" customWidth="1"/>
    <col min="1541" max="1543" width="0" style="73" hidden="1" customWidth="1"/>
    <col min="1544" max="1544" width="12.85546875" style="73" customWidth="1"/>
    <col min="1545" max="1545" width="13.140625" style="73" customWidth="1"/>
    <col min="1546" max="1546" width="16" style="73" customWidth="1"/>
    <col min="1547" max="1547" width="0" style="73" hidden="1" customWidth="1"/>
    <col min="1548" max="1548" width="13.42578125" style="73" customWidth="1"/>
    <col min="1549" max="1549" width="12.7109375" style="73" customWidth="1"/>
    <col min="1550" max="1554" width="13.140625" style="73" customWidth="1"/>
    <col min="1555" max="1555" width="18.140625" style="73" customWidth="1"/>
    <col min="1556" max="1556" width="13.42578125" style="73" customWidth="1"/>
    <col min="1557" max="1557" width="13.140625" style="73" customWidth="1"/>
    <col min="1558" max="1789" width="9.140625" style="73"/>
    <col min="1790" max="1790" width="2.140625" style="73" customWidth="1"/>
    <col min="1791" max="1791" width="0" style="73" hidden="1" customWidth="1"/>
    <col min="1792" max="1792" width="3.5703125" style="73" bestFit="1" customWidth="1"/>
    <col min="1793" max="1793" width="6" style="73" customWidth="1"/>
    <col min="1794" max="1794" width="4.42578125" style="73" customWidth="1"/>
    <col min="1795" max="1795" width="16.42578125" style="73" customWidth="1"/>
    <col min="1796" max="1796" width="0.140625" style="73" customWidth="1"/>
    <col min="1797" max="1799" width="0" style="73" hidden="1" customWidth="1"/>
    <col min="1800" max="1800" width="12.85546875" style="73" customWidth="1"/>
    <col min="1801" max="1801" width="13.140625" style="73" customWidth="1"/>
    <col min="1802" max="1802" width="16" style="73" customWidth="1"/>
    <col min="1803" max="1803" width="0" style="73" hidden="1" customWidth="1"/>
    <col min="1804" max="1804" width="13.42578125" style="73" customWidth="1"/>
    <col min="1805" max="1805" width="12.7109375" style="73" customWidth="1"/>
    <col min="1806" max="1810" width="13.140625" style="73" customWidth="1"/>
    <col min="1811" max="1811" width="18.140625" style="73" customWidth="1"/>
    <col min="1812" max="1812" width="13.42578125" style="73" customWidth="1"/>
    <col min="1813" max="1813" width="13.140625" style="73" customWidth="1"/>
    <col min="1814" max="2045" width="9.140625" style="73"/>
    <col min="2046" max="2046" width="2.140625" style="73" customWidth="1"/>
    <col min="2047" max="2047" width="0" style="73" hidden="1" customWidth="1"/>
    <col min="2048" max="2048" width="3.5703125" style="73" bestFit="1" customWidth="1"/>
    <col min="2049" max="2049" width="6" style="73" customWidth="1"/>
    <col min="2050" max="2050" width="4.42578125" style="73" customWidth="1"/>
    <col min="2051" max="2051" width="16.42578125" style="73" customWidth="1"/>
    <col min="2052" max="2052" width="0.140625" style="73" customWidth="1"/>
    <col min="2053" max="2055" width="0" style="73" hidden="1" customWidth="1"/>
    <col min="2056" max="2056" width="12.85546875" style="73" customWidth="1"/>
    <col min="2057" max="2057" width="13.140625" style="73" customWidth="1"/>
    <col min="2058" max="2058" width="16" style="73" customWidth="1"/>
    <col min="2059" max="2059" width="0" style="73" hidden="1" customWidth="1"/>
    <col min="2060" max="2060" width="13.42578125" style="73" customWidth="1"/>
    <col min="2061" max="2061" width="12.7109375" style="73" customWidth="1"/>
    <col min="2062" max="2066" width="13.140625" style="73" customWidth="1"/>
    <col min="2067" max="2067" width="18.140625" style="73" customWidth="1"/>
    <col min="2068" max="2068" width="13.42578125" style="73" customWidth="1"/>
    <col min="2069" max="2069" width="13.140625" style="73" customWidth="1"/>
    <col min="2070" max="2301" width="9.140625" style="73"/>
    <col min="2302" max="2302" width="2.140625" style="73" customWidth="1"/>
    <col min="2303" max="2303" width="0" style="73" hidden="1" customWidth="1"/>
    <col min="2304" max="2304" width="3.5703125" style="73" bestFit="1" customWidth="1"/>
    <col min="2305" max="2305" width="6" style="73" customWidth="1"/>
    <col min="2306" max="2306" width="4.42578125" style="73" customWidth="1"/>
    <col min="2307" max="2307" width="16.42578125" style="73" customWidth="1"/>
    <col min="2308" max="2308" width="0.140625" style="73" customWidth="1"/>
    <col min="2309" max="2311" width="0" style="73" hidden="1" customWidth="1"/>
    <col min="2312" max="2312" width="12.85546875" style="73" customWidth="1"/>
    <col min="2313" max="2313" width="13.140625" style="73" customWidth="1"/>
    <col min="2314" max="2314" width="16" style="73" customWidth="1"/>
    <col min="2315" max="2315" width="0" style="73" hidden="1" customWidth="1"/>
    <col min="2316" max="2316" width="13.42578125" style="73" customWidth="1"/>
    <col min="2317" max="2317" width="12.7109375" style="73" customWidth="1"/>
    <col min="2318" max="2322" width="13.140625" style="73" customWidth="1"/>
    <col min="2323" max="2323" width="18.140625" style="73" customWidth="1"/>
    <col min="2324" max="2324" width="13.42578125" style="73" customWidth="1"/>
    <col min="2325" max="2325" width="13.140625" style="73" customWidth="1"/>
    <col min="2326" max="2557" width="9.140625" style="73"/>
    <col min="2558" max="2558" width="2.140625" style="73" customWidth="1"/>
    <col min="2559" max="2559" width="0" style="73" hidden="1" customWidth="1"/>
    <col min="2560" max="2560" width="3.5703125" style="73" bestFit="1" customWidth="1"/>
    <col min="2561" max="2561" width="6" style="73" customWidth="1"/>
    <col min="2562" max="2562" width="4.42578125" style="73" customWidth="1"/>
    <col min="2563" max="2563" width="16.42578125" style="73" customWidth="1"/>
    <col min="2564" max="2564" width="0.140625" style="73" customWidth="1"/>
    <col min="2565" max="2567" width="0" style="73" hidden="1" customWidth="1"/>
    <col min="2568" max="2568" width="12.85546875" style="73" customWidth="1"/>
    <col min="2569" max="2569" width="13.140625" style="73" customWidth="1"/>
    <col min="2570" max="2570" width="16" style="73" customWidth="1"/>
    <col min="2571" max="2571" width="0" style="73" hidden="1" customWidth="1"/>
    <col min="2572" max="2572" width="13.42578125" style="73" customWidth="1"/>
    <col min="2573" max="2573" width="12.7109375" style="73" customWidth="1"/>
    <col min="2574" max="2578" width="13.140625" style="73" customWidth="1"/>
    <col min="2579" max="2579" width="18.140625" style="73" customWidth="1"/>
    <col min="2580" max="2580" width="13.42578125" style="73" customWidth="1"/>
    <col min="2581" max="2581" width="13.140625" style="73" customWidth="1"/>
    <col min="2582" max="2813" width="9.140625" style="73"/>
    <col min="2814" max="2814" width="2.140625" style="73" customWidth="1"/>
    <col min="2815" max="2815" width="0" style="73" hidden="1" customWidth="1"/>
    <col min="2816" max="2816" width="3.5703125" style="73" bestFit="1" customWidth="1"/>
    <col min="2817" max="2817" width="6" style="73" customWidth="1"/>
    <col min="2818" max="2818" width="4.42578125" style="73" customWidth="1"/>
    <col min="2819" max="2819" width="16.42578125" style="73" customWidth="1"/>
    <col min="2820" max="2820" width="0.140625" style="73" customWidth="1"/>
    <col min="2821" max="2823" width="0" style="73" hidden="1" customWidth="1"/>
    <col min="2824" max="2824" width="12.85546875" style="73" customWidth="1"/>
    <col min="2825" max="2825" width="13.140625" style="73" customWidth="1"/>
    <col min="2826" max="2826" width="16" style="73" customWidth="1"/>
    <col min="2827" max="2827" width="0" style="73" hidden="1" customWidth="1"/>
    <col min="2828" max="2828" width="13.42578125" style="73" customWidth="1"/>
    <col min="2829" max="2829" width="12.7109375" style="73" customWidth="1"/>
    <col min="2830" max="2834" width="13.140625" style="73" customWidth="1"/>
    <col min="2835" max="2835" width="18.140625" style="73" customWidth="1"/>
    <col min="2836" max="2836" width="13.42578125" style="73" customWidth="1"/>
    <col min="2837" max="2837" width="13.140625" style="73" customWidth="1"/>
    <col min="2838" max="3069" width="9.140625" style="73"/>
    <col min="3070" max="3070" width="2.140625" style="73" customWidth="1"/>
    <col min="3071" max="3071" width="0" style="73" hidden="1" customWidth="1"/>
    <col min="3072" max="3072" width="3.5703125" style="73" bestFit="1" customWidth="1"/>
    <col min="3073" max="3073" width="6" style="73" customWidth="1"/>
    <col min="3074" max="3074" width="4.42578125" style="73" customWidth="1"/>
    <col min="3075" max="3075" width="16.42578125" style="73" customWidth="1"/>
    <col min="3076" max="3076" width="0.140625" style="73" customWidth="1"/>
    <col min="3077" max="3079" width="0" style="73" hidden="1" customWidth="1"/>
    <col min="3080" max="3080" width="12.85546875" style="73" customWidth="1"/>
    <col min="3081" max="3081" width="13.140625" style="73" customWidth="1"/>
    <col min="3082" max="3082" width="16" style="73" customWidth="1"/>
    <col min="3083" max="3083" width="0" style="73" hidden="1" customWidth="1"/>
    <col min="3084" max="3084" width="13.42578125" style="73" customWidth="1"/>
    <col min="3085" max="3085" width="12.7109375" style="73" customWidth="1"/>
    <col min="3086" max="3090" width="13.140625" style="73" customWidth="1"/>
    <col min="3091" max="3091" width="18.140625" style="73" customWidth="1"/>
    <col min="3092" max="3092" width="13.42578125" style="73" customWidth="1"/>
    <col min="3093" max="3093" width="13.140625" style="73" customWidth="1"/>
    <col min="3094" max="3325" width="9.140625" style="73"/>
    <col min="3326" max="3326" width="2.140625" style="73" customWidth="1"/>
    <col min="3327" max="3327" width="0" style="73" hidden="1" customWidth="1"/>
    <col min="3328" max="3328" width="3.5703125" style="73" bestFit="1" customWidth="1"/>
    <col min="3329" max="3329" width="6" style="73" customWidth="1"/>
    <col min="3330" max="3330" width="4.42578125" style="73" customWidth="1"/>
    <col min="3331" max="3331" width="16.42578125" style="73" customWidth="1"/>
    <col min="3332" max="3332" width="0.140625" style="73" customWidth="1"/>
    <col min="3333" max="3335" width="0" style="73" hidden="1" customWidth="1"/>
    <col min="3336" max="3336" width="12.85546875" style="73" customWidth="1"/>
    <col min="3337" max="3337" width="13.140625" style="73" customWidth="1"/>
    <col min="3338" max="3338" width="16" style="73" customWidth="1"/>
    <col min="3339" max="3339" width="0" style="73" hidden="1" customWidth="1"/>
    <col min="3340" max="3340" width="13.42578125" style="73" customWidth="1"/>
    <col min="3341" max="3341" width="12.7109375" style="73" customWidth="1"/>
    <col min="3342" max="3346" width="13.140625" style="73" customWidth="1"/>
    <col min="3347" max="3347" width="18.140625" style="73" customWidth="1"/>
    <col min="3348" max="3348" width="13.42578125" style="73" customWidth="1"/>
    <col min="3349" max="3349" width="13.140625" style="73" customWidth="1"/>
    <col min="3350" max="3581" width="9.140625" style="73"/>
    <col min="3582" max="3582" width="2.140625" style="73" customWidth="1"/>
    <col min="3583" max="3583" width="0" style="73" hidden="1" customWidth="1"/>
    <col min="3584" max="3584" width="3.5703125" style="73" bestFit="1" customWidth="1"/>
    <col min="3585" max="3585" width="6" style="73" customWidth="1"/>
    <col min="3586" max="3586" width="4.42578125" style="73" customWidth="1"/>
    <col min="3587" max="3587" width="16.42578125" style="73" customWidth="1"/>
    <col min="3588" max="3588" width="0.140625" style="73" customWidth="1"/>
    <col min="3589" max="3591" width="0" style="73" hidden="1" customWidth="1"/>
    <col min="3592" max="3592" width="12.85546875" style="73" customWidth="1"/>
    <col min="3593" max="3593" width="13.140625" style="73" customWidth="1"/>
    <col min="3594" max="3594" width="16" style="73" customWidth="1"/>
    <col min="3595" max="3595" width="0" style="73" hidden="1" customWidth="1"/>
    <col min="3596" max="3596" width="13.42578125" style="73" customWidth="1"/>
    <col min="3597" max="3597" width="12.7109375" style="73" customWidth="1"/>
    <col min="3598" max="3602" width="13.140625" style="73" customWidth="1"/>
    <col min="3603" max="3603" width="18.140625" style="73" customWidth="1"/>
    <col min="3604" max="3604" width="13.42578125" style="73" customWidth="1"/>
    <col min="3605" max="3605" width="13.140625" style="73" customWidth="1"/>
    <col min="3606" max="3837" width="9.140625" style="73"/>
    <col min="3838" max="3838" width="2.140625" style="73" customWidth="1"/>
    <col min="3839" max="3839" width="0" style="73" hidden="1" customWidth="1"/>
    <col min="3840" max="3840" width="3.5703125" style="73" bestFit="1" customWidth="1"/>
    <col min="3841" max="3841" width="6" style="73" customWidth="1"/>
    <col min="3842" max="3842" width="4.42578125" style="73" customWidth="1"/>
    <col min="3843" max="3843" width="16.42578125" style="73" customWidth="1"/>
    <col min="3844" max="3844" width="0.140625" style="73" customWidth="1"/>
    <col min="3845" max="3847" width="0" style="73" hidden="1" customWidth="1"/>
    <col min="3848" max="3848" width="12.85546875" style="73" customWidth="1"/>
    <col min="3849" max="3849" width="13.140625" style="73" customWidth="1"/>
    <col min="3850" max="3850" width="16" style="73" customWidth="1"/>
    <col min="3851" max="3851" width="0" style="73" hidden="1" customWidth="1"/>
    <col min="3852" max="3852" width="13.42578125" style="73" customWidth="1"/>
    <col min="3853" max="3853" width="12.7109375" style="73" customWidth="1"/>
    <col min="3854" max="3858" width="13.140625" style="73" customWidth="1"/>
    <col min="3859" max="3859" width="18.140625" style="73" customWidth="1"/>
    <col min="3860" max="3860" width="13.42578125" style="73" customWidth="1"/>
    <col min="3861" max="3861" width="13.140625" style="73" customWidth="1"/>
    <col min="3862" max="4093" width="9.140625" style="73"/>
    <col min="4094" max="4094" width="2.140625" style="73" customWidth="1"/>
    <col min="4095" max="4095" width="0" style="73" hidden="1" customWidth="1"/>
    <col min="4096" max="4096" width="3.5703125" style="73" bestFit="1" customWidth="1"/>
    <col min="4097" max="4097" width="6" style="73" customWidth="1"/>
    <col min="4098" max="4098" width="4.42578125" style="73" customWidth="1"/>
    <col min="4099" max="4099" width="16.42578125" style="73" customWidth="1"/>
    <col min="4100" max="4100" width="0.140625" style="73" customWidth="1"/>
    <col min="4101" max="4103" width="0" style="73" hidden="1" customWidth="1"/>
    <col min="4104" max="4104" width="12.85546875" style="73" customWidth="1"/>
    <col min="4105" max="4105" width="13.140625" style="73" customWidth="1"/>
    <col min="4106" max="4106" width="16" style="73" customWidth="1"/>
    <col min="4107" max="4107" width="0" style="73" hidden="1" customWidth="1"/>
    <col min="4108" max="4108" width="13.42578125" style="73" customWidth="1"/>
    <col min="4109" max="4109" width="12.7109375" style="73" customWidth="1"/>
    <col min="4110" max="4114" width="13.140625" style="73" customWidth="1"/>
    <col min="4115" max="4115" width="18.140625" style="73" customWidth="1"/>
    <col min="4116" max="4116" width="13.42578125" style="73" customWidth="1"/>
    <col min="4117" max="4117" width="13.140625" style="73" customWidth="1"/>
    <col min="4118" max="4349" width="9.140625" style="73"/>
    <col min="4350" max="4350" width="2.140625" style="73" customWidth="1"/>
    <col min="4351" max="4351" width="0" style="73" hidden="1" customWidth="1"/>
    <col min="4352" max="4352" width="3.5703125" style="73" bestFit="1" customWidth="1"/>
    <col min="4353" max="4353" width="6" style="73" customWidth="1"/>
    <col min="4354" max="4354" width="4.42578125" style="73" customWidth="1"/>
    <col min="4355" max="4355" width="16.42578125" style="73" customWidth="1"/>
    <col min="4356" max="4356" width="0.140625" style="73" customWidth="1"/>
    <col min="4357" max="4359" width="0" style="73" hidden="1" customWidth="1"/>
    <col min="4360" max="4360" width="12.85546875" style="73" customWidth="1"/>
    <col min="4361" max="4361" width="13.140625" style="73" customWidth="1"/>
    <col min="4362" max="4362" width="16" style="73" customWidth="1"/>
    <col min="4363" max="4363" width="0" style="73" hidden="1" customWidth="1"/>
    <col min="4364" max="4364" width="13.42578125" style="73" customWidth="1"/>
    <col min="4365" max="4365" width="12.7109375" style="73" customWidth="1"/>
    <col min="4366" max="4370" width="13.140625" style="73" customWidth="1"/>
    <col min="4371" max="4371" width="18.140625" style="73" customWidth="1"/>
    <col min="4372" max="4372" width="13.42578125" style="73" customWidth="1"/>
    <col min="4373" max="4373" width="13.140625" style="73" customWidth="1"/>
    <col min="4374" max="4605" width="9.140625" style="73"/>
    <col min="4606" max="4606" width="2.140625" style="73" customWidth="1"/>
    <col min="4607" max="4607" width="0" style="73" hidden="1" customWidth="1"/>
    <col min="4608" max="4608" width="3.5703125" style="73" bestFit="1" customWidth="1"/>
    <col min="4609" max="4609" width="6" style="73" customWidth="1"/>
    <col min="4610" max="4610" width="4.42578125" style="73" customWidth="1"/>
    <col min="4611" max="4611" width="16.42578125" style="73" customWidth="1"/>
    <col min="4612" max="4612" width="0.140625" style="73" customWidth="1"/>
    <col min="4613" max="4615" width="0" style="73" hidden="1" customWidth="1"/>
    <col min="4616" max="4616" width="12.85546875" style="73" customWidth="1"/>
    <col min="4617" max="4617" width="13.140625" style="73" customWidth="1"/>
    <col min="4618" max="4618" width="16" style="73" customWidth="1"/>
    <col min="4619" max="4619" width="0" style="73" hidden="1" customWidth="1"/>
    <col min="4620" max="4620" width="13.42578125" style="73" customWidth="1"/>
    <col min="4621" max="4621" width="12.7109375" style="73" customWidth="1"/>
    <col min="4622" max="4626" width="13.140625" style="73" customWidth="1"/>
    <col min="4627" max="4627" width="18.140625" style="73" customWidth="1"/>
    <col min="4628" max="4628" width="13.42578125" style="73" customWidth="1"/>
    <col min="4629" max="4629" width="13.140625" style="73" customWidth="1"/>
    <col min="4630" max="4861" width="9.140625" style="73"/>
    <col min="4862" max="4862" width="2.140625" style="73" customWidth="1"/>
    <col min="4863" max="4863" width="0" style="73" hidden="1" customWidth="1"/>
    <col min="4864" max="4864" width="3.5703125" style="73" bestFit="1" customWidth="1"/>
    <col min="4865" max="4865" width="6" style="73" customWidth="1"/>
    <col min="4866" max="4866" width="4.42578125" style="73" customWidth="1"/>
    <col min="4867" max="4867" width="16.42578125" style="73" customWidth="1"/>
    <col min="4868" max="4868" width="0.140625" style="73" customWidth="1"/>
    <col min="4869" max="4871" width="0" style="73" hidden="1" customWidth="1"/>
    <col min="4872" max="4872" width="12.85546875" style="73" customWidth="1"/>
    <col min="4873" max="4873" width="13.140625" style="73" customWidth="1"/>
    <col min="4874" max="4874" width="16" style="73" customWidth="1"/>
    <col min="4875" max="4875" width="0" style="73" hidden="1" customWidth="1"/>
    <col min="4876" max="4876" width="13.42578125" style="73" customWidth="1"/>
    <col min="4877" max="4877" width="12.7109375" style="73" customWidth="1"/>
    <col min="4878" max="4882" width="13.140625" style="73" customWidth="1"/>
    <col min="4883" max="4883" width="18.140625" style="73" customWidth="1"/>
    <col min="4884" max="4884" width="13.42578125" style="73" customWidth="1"/>
    <col min="4885" max="4885" width="13.140625" style="73" customWidth="1"/>
    <col min="4886" max="5117" width="9.140625" style="73"/>
    <col min="5118" max="5118" width="2.140625" style="73" customWidth="1"/>
    <col min="5119" max="5119" width="0" style="73" hidden="1" customWidth="1"/>
    <col min="5120" max="5120" width="3.5703125" style="73" bestFit="1" customWidth="1"/>
    <col min="5121" max="5121" width="6" style="73" customWidth="1"/>
    <col min="5122" max="5122" width="4.42578125" style="73" customWidth="1"/>
    <col min="5123" max="5123" width="16.42578125" style="73" customWidth="1"/>
    <col min="5124" max="5124" width="0.140625" style="73" customWidth="1"/>
    <col min="5125" max="5127" width="0" style="73" hidden="1" customWidth="1"/>
    <col min="5128" max="5128" width="12.85546875" style="73" customWidth="1"/>
    <col min="5129" max="5129" width="13.140625" style="73" customWidth="1"/>
    <col min="5130" max="5130" width="16" style="73" customWidth="1"/>
    <col min="5131" max="5131" width="0" style="73" hidden="1" customWidth="1"/>
    <col min="5132" max="5132" width="13.42578125" style="73" customWidth="1"/>
    <col min="5133" max="5133" width="12.7109375" style="73" customWidth="1"/>
    <col min="5134" max="5138" width="13.140625" style="73" customWidth="1"/>
    <col min="5139" max="5139" width="18.140625" style="73" customWidth="1"/>
    <col min="5140" max="5140" width="13.42578125" style="73" customWidth="1"/>
    <col min="5141" max="5141" width="13.140625" style="73" customWidth="1"/>
    <col min="5142" max="5373" width="9.140625" style="73"/>
    <col min="5374" max="5374" width="2.140625" style="73" customWidth="1"/>
    <col min="5375" max="5375" width="0" style="73" hidden="1" customWidth="1"/>
    <col min="5376" max="5376" width="3.5703125" style="73" bestFit="1" customWidth="1"/>
    <col min="5377" max="5377" width="6" style="73" customWidth="1"/>
    <col min="5378" max="5378" width="4.42578125" style="73" customWidth="1"/>
    <col min="5379" max="5379" width="16.42578125" style="73" customWidth="1"/>
    <col min="5380" max="5380" width="0.140625" style="73" customWidth="1"/>
    <col min="5381" max="5383" width="0" style="73" hidden="1" customWidth="1"/>
    <col min="5384" max="5384" width="12.85546875" style="73" customWidth="1"/>
    <col min="5385" max="5385" width="13.140625" style="73" customWidth="1"/>
    <col min="5386" max="5386" width="16" style="73" customWidth="1"/>
    <col min="5387" max="5387" width="0" style="73" hidden="1" customWidth="1"/>
    <col min="5388" max="5388" width="13.42578125" style="73" customWidth="1"/>
    <col min="5389" max="5389" width="12.7109375" style="73" customWidth="1"/>
    <col min="5390" max="5394" width="13.140625" style="73" customWidth="1"/>
    <col min="5395" max="5395" width="18.140625" style="73" customWidth="1"/>
    <col min="5396" max="5396" width="13.42578125" style="73" customWidth="1"/>
    <col min="5397" max="5397" width="13.140625" style="73" customWidth="1"/>
    <col min="5398" max="5629" width="9.140625" style="73"/>
    <col min="5630" max="5630" width="2.140625" style="73" customWidth="1"/>
    <col min="5631" max="5631" width="0" style="73" hidden="1" customWidth="1"/>
    <col min="5632" max="5632" width="3.5703125" style="73" bestFit="1" customWidth="1"/>
    <col min="5633" max="5633" width="6" style="73" customWidth="1"/>
    <col min="5634" max="5634" width="4.42578125" style="73" customWidth="1"/>
    <col min="5635" max="5635" width="16.42578125" style="73" customWidth="1"/>
    <col min="5636" max="5636" width="0.140625" style="73" customWidth="1"/>
    <col min="5637" max="5639" width="0" style="73" hidden="1" customWidth="1"/>
    <col min="5640" max="5640" width="12.85546875" style="73" customWidth="1"/>
    <col min="5641" max="5641" width="13.140625" style="73" customWidth="1"/>
    <col min="5642" max="5642" width="16" style="73" customWidth="1"/>
    <col min="5643" max="5643" width="0" style="73" hidden="1" customWidth="1"/>
    <col min="5644" max="5644" width="13.42578125" style="73" customWidth="1"/>
    <col min="5645" max="5645" width="12.7109375" style="73" customWidth="1"/>
    <col min="5646" max="5650" width="13.140625" style="73" customWidth="1"/>
    <col min="5651" max="5651" width="18.140625" style="73" customWidth="1"/>
    <col min="5652" max="5652" width="13.42578125" style="73" customWidth="1"/>
    <col min="5653" max="5653" width="13.140625" style="73" customWidth="1"/>
    <col min="5654" max="5885" width="9.140625" style="73"/>
    <col min="5886" max="5886" width="2.140625" style="73" customWidth="1"/>
    <col min="5887" max="5887" width="0" style="73" hidden="1" customWidth="1"/>
    <col min="5888" max="5888" width="3.5703125" style="73" bestFit="1" customWidth="1"/>
    <col min="5889" max="5889" width="6" style="73" customWidth="1"/>
    <col min="5890" max="5890" width="4.42578125" style="73" customWidth="1"/>
    <col min="5891" max="5891" width="16.42578125" style="73" customWidth="1"/>
    <col min="5892" max="5892" width="0.140625" style="73" customWidth="1"/>
    <col min="5893" max="5895" width="0" style="73" hidden="1" customWidth="1"/>
    <col min="5896" max="5896" width="12.85546875" style="73" customWidth="1"/>
    <col min="5897" max="5897" width="13.140625" style="73" customWidth="1"/>
    <col min="5898" max="5898" width="16" style="73" customWidth="1"/>
    <col min="5899" max="5899" width="0" style="73" hidden="1" customWidth="1"/>
    <col min="5900" max="5900" width="13.42578125" style="73" customWidth="1"/>
    <col min="5901" max="5901" width="12.7109375" style="73" customWidth="1"/>
    <col min="5902" max="5906" width="13.140625" style="73" customWidth="1"/>
    <col min="5907" max="5907" width="18.140625" style="73" customWidth="1"/>
    <col min="5908" max="5908" width="13.42578125" style="73" customWidth="1"/>
    <col min="5909" max="5909" width="13.140625" style="73" customWidth="1"/>
    <col min="5910" max="6141" width="9.140625" style="73"/>
    <col min="6142" max="6142" width="2.140625" style="73" customWidth="1"/>
    <col min="6143" max="6143" width="0" style="73" hidden="1" customWidth="1"/>
    <col min="6144" max="6144" width="3.5703125" style="73" bestFit="1" customWidth="1"/>
    <col min="6145" max="6145" width="6" style="73" customWidth="1"/>
    <col min="6146" max="6146" width="4.42578125" style="73" customWidth="1"/>
    <col min="6147" max="6147" width="16.42578125" style="73" customWidth="1"/>
    <col min="6148" max="6148" width="0.140625" style="73" customWidth="1"/>
    <col min="6149" max="6151" width="0" style="73" hidden="1" customWidth="1"/>
    <col min="6152" max="6152" width="12.85546875" style="73" customWidth="1"/>
    <col min="6153" max="6153" width="13.140625" style="73" customWidth="1"/>
    <col min="6154" max="6154" width="16" style="73" customWidth="1"/>
    <col min="6155" max="6155" width="0" style="73" hidden="1" customWidth="1"/>
    <col min="6156" max="6156" width="13.42578125" style="73" customWidth="1"/>
    <col min="6157" max="6157" width="12.7109375" style="73" customWidth="1"/>
    <col min="6158" max="6162" width="13.140625" style="73" customWidth="1"/>
    <col min="6163" max="6163" width="18.140625" style="73" customWidth="1"/>
    <col min="6164" max="6164" width="13.42578125" style="73" customWidth="1"/>
    <col min="6165" max="6165" width="13.140625" style="73" customWidth="1"/>
    <col min="6166" max="6397" width="9.140625" style="73"/>
    <col min="6398" max="6398" width="2.140625" style="73" customWidth="1"/>
    <col min="6399" max="6399" width="0" style="73" hidden="1" customWidth="1"/>
    <col min="6400" max="6400" width="3.5703125" style="73" bestFit="1" customWidth="1"/>
    <col min="6401" max="6401" width="6" style="73" customWidth="1"/>
    <col min="6402" max="6402" width="4.42578125" style="73" customWidth="1"/>
    <col min="6403" max="6403" width="16.42578125" style="73" customWidth="1"/>
    <col min="6404" max="6404" width="0.140625" style="73" customWidth="1"/>
    <col min="6405" max="6407" width="0" style="73" hidden="1" customWidth="1"/>
    <col min="6408" max="6408" width="12.85546875" style="73" customWidth="1"/>
    <col min="6409" max="6409" width="13.140625" style="73" customWidth="1"/>
    <col min="6410" max="6410" width="16" style="73" customWidth="1"/>
    <col min="6411" max="6411" width="0" style="73" hidden="1" customWidth="1"/>
    <col min="6412" max="6412" width="13.42578125" style="73" customWidth="1"/>
    <col min="6413" max="6413" width="12.7109375" style="73" customWidth="1"/>
    <col min="6414" max="6418" width="13.140625" style="73" customWidth="1"/>
    <col min="6419" max="6419" width="18.140625" style="73" customWidth="1"/>
    <col min="6420" max="6420" width="13.42578125" style="73" customWidth="1"/>
    <col min="6421" max="6421" width="13.140625" style="73" customWidth="1"/>
    <col min="6422" max="6653" width="9.140625" style="73"/>
    <col min="6654" max="6654" width="2.140625" style="73" customWidth="1"/>
    <col min="6655" max="6655" width="0" style="73" hidden="1" customWidth="1"/>
    <col min="6656" max="6656" width="3.5703125" style="73" bestFit="1" customWidth="1"/>
    <col min="6657" max="6657" width="6" style="73" customWidth="1"/>
    <col min="6658" max="6658" width="4.42578125" style="73" customWidth="1"/>
    <col min="6659" max="6659" width="16.42578125" style="73" customWidth="1"/>
    <col min="6660" max="6660" width="0.140625" style="73" customWidth="1"/>
    <col min="6661" max="6663" width="0" style="73" hidden="1" customWidth="1"/>
    <col min="6664" max="6664" width="12.85546875" style="73" customWidth="1"/>
    <col min="6665" max="6665" width="13.140625" style="73" customWidth="1"/>
    <col min="6666" max="6666" width="16" style="73" customWidth="1"/>
    <col min="6667" max="6667" width="0" style="73" hidden="1" customWidth="1"/>
    <col min="6668" max="6668" width="13.42578125" style="73" customWidth="1"/>
    <col min="6669" max="6669" width="12.7109375" style="73" customWidth="1"/>
    <col min="6670" max="6674" width="13.140625" style="73" customWidth="1"/>
    <col min="6675" max="6675" width="18.140625" style="73" customWidth="1"/>
    <col min="6676" max="6676" width="13.42578125" style="73" customWidth="1"/>
    <col min="6677" max="6677" width="13.140625" style="73" customWidth="1"/>
    <col min="6678" max="6909" width="9.140625" style="73"/>
    <col min="6910" max="6910" width="2.140625" style="73" customWidth="1"/>
    <col min="6911" max="6911" width="0" style="73" hidden="1" customWidth="1"/>
    <col min="6912" max="6912" width="3.5703125" style="73" bestFit="1" customWidth="1"/>
    <col min="6913" max="6913" width="6" style="73" customWidth="1"/>
    <col min="6914" max="6914" width="4.42578125" style="73" customWidth="1"/>
    <col min="6915" max="6915" width="16.42578125" style="73" customWidth="1"/>
    <col min="6916" max="6916" width="0.140625" style="73" customWidth="1"/>
    <col min="6917" max="6919" width="0" style="73" hidden="1" customWidth="1"/>
    <col min="6920" max="6920" width="12.85546875" style="73" customWidth="1"/>
    <col min="6921" max="6921" width="13.140625" style="73" customWidth="1"/>
    <col min="6922" max="6922" width="16" style="73" customWidth="1"/>
    <col min="6923" max="6923" width="0" style="73" hidden="1" customWidth="1"/>
    <col min="6924" max="6924" width="13.42578125" style="73" customWidth="1"/>
    <col min="6925" max="6925" width="12.7109375" style="73" customWidth="1"/>
    <col min="6926" max="6930" width="13.140625" style="73" customWidth="1"/>
    <col min="6931" max="6931" width="18.140625" style="73" customWidth="1"/>
    <col min="6932" max="6932" width="13.42578125" style="73" customWidth="1"/>
    <col min="6933" max="6933" width="13.140625" style="73" customWidth="1"/>
    <col min="6934" max="7165" width="9.140625" style="73"/>
    <col min="7166" max="7166" width="2.140625" style="73" customWidth="1"/>
    <col min="7167" max="7167" width="0" style="73" hidden="1" customWidth="1"/>
    <col min="7168" max="7168" width="3.5703125" style="73" bestFit="1" customWidth="1"/>
    <col min="7169" max="7169" width="6" style="73" customWidth="1"/>
    <col min="7170" max="7170" width="4.42578125" style="73" customWidth="1"/>
    <col min="7171" max="7171" width="16.42578125" style="73" customWidth="1"/>
    <col min="7172" max="7172" width="0.140625" style="73" customWidth="1"/>
    <col min="7173" max="7175" width="0" style="73" hidden="1" customWidth="1"/>
    <col min="7176" max="7176" width="12.85546875" style="73" customWidth="1"/>
    <col min="7177" max="7177" width="13.140625" style="73" customWidth="1"/>
    <col min="7178" max="7178" width="16" style="73" customWidth="1"/>
    <col min="7179" max="7179" width="0" style="73" hidden="1" customWidth="1"/>
    <col min="7180" max="7180" width="13.42578125" style="73" customWidth="1"/>
    <col min="7181" max="7181" width="12.7109375" style="73" customWidth="1"/>
    <col min="7182" max="7186" width="13.140625" style="73" customWidth="1"/>
    <col min="7187" max="7187" width="18.140625" style="73" customWidth="1"/>
    <col min="7188" max="7188" width="13.42578125" style="73" customWidth="1"/>
    <col min="7189" max="7189" width="13.140625" style="73" customWidth="1"/>
    <col min="7190" max="7421" width="9.140625" style="73"/>
    <col min="7422" max="7422" width="2.140625" style="73" customWidth="1"/>
    <col min="7423" max="7423" width="0" style="73" hidden="1" customWidth="1"/>
    <col min="7424" max="7424" width="3.5703125" style="73" bestFit="1" customWidth="1"/>
    <col min="7425" max="7425" width="6" style="73" customWidth="1"/>
    <col min="7426" max="7426" width="4.42578125" style="73" customWidth="1"/>
    <col min="7427" max="7427" width="16.42578125" style="73" customWidth="1"/>
    <col min="7428" max="7428" width="0.140625" style="73" customWidth="1"/>
    <col min="7429" max="7431" width="0" style="73" hidden="1" customWidth="1"/>
    <col min="7432" max="7432" width="12.85546875" style="73" customWidth="1"/>
    <col min="7433" max="7433" width="13.140625" style="73" customWidth="1"/>
    <col min="7434" max="7434" width="16" style="73" customWidth="1"/>
    <col min="7435" max="7435" width="0" style="73" hidden="1" customWidth="1"/>
    <col min="7436" max="7436" width="13.42578125" style="73" customWidth="1"/>
    <col min="7437" max="7437" width="12.7109375" style="73" customWidth="1"/>
    <col min="7438" max="7442" width="13.140625" style="73" customWidth="1"/>
    <col min="7443" max="7443" width="18.140625" style="73" customWidth="1"/>
    <col min="7444" max="7444" width="13.42578125" style="73" customWidth="1"/>
    <col min="7445" max="7445" width="13.140625" style="73" customWidth="1"/>
    <col min="7446" max="7677" width="9.140625" style="73"/>
    <col min="7678" max="7678" width="2.140625" style="73" customWidth="1"/>
    <col min="7679" max="7679" width="0" style="73" hidden="1" customWidth="1"/>
    <col min="7680" max="7680" width="3.5703125" style="73" bestFit="1" customWidth="1"/>
    <col min="7681" max="7681" width="6" style="73" customWidth="1"/>
    <col min="7682" max="7682" width="4.42578125" style="73" customWidth="1"/>
    <col min="7683" max="7683" width="16.42578125" style="73" customWidth="1"/>
    <col min="7684" max="7684" width="0.140625" style="73" customWidth="1"/>
    <col min="7685" max="7687" width="0" style="73" hidden="1" customWidth="1"/>
    <col min="7688" max="7688" width="12.85546875" style="73" customWidth="1"/>
    <col min="7689" max="7689" width="13.140625" style="73" customWidth="1"/>
    <col min="7690" max="7690" width="16" style="73" customWidth="1"/>
    <col min="7691" max="7691" width="0" style="73" hidden="1" customWidth="1"/>
    <col min="7692" max="7692" width="13.42578125" style="73" customWidth="1"/>
    <col min="7693" max="7693" width="12.7109375" style="73" customWidth="1"/>
    <col min="7694" max="7698" width="13.140625" style="73" customWidth="1"/>
    <col min="7699" max="7699" width="18.140625" style="73" customWidth="1"/>
    <col min="7700" max="7700" width="13.42578125" style="73" customWidth="1"/>
    <col min="7701" max="7701" width="13.140625" style="73" customWidth="1"/>
    <col min="7702" max="7933" width="9.140625" style="73"/>
    <col min="7934" max="7934" width="2.140625" style="73" customWidth="1"/>
    <col min="7935" max="7935" width="0" style="73" hidden="1" customWidth="1"/>
    <col min="7936" max="7936" width="3.5703125" style="73" bestFit="1" customWidth="1"/>
    <col min="7937" max="7937" width="6" style="73" customWidth="1"/>
    <col min="7938" max="7938" width="4.42578125" style="73" customWidth="1"/>
    <col min="7939" max="7939" width="16.42578125" style="73" customWidth="1"/>
    <col min="7940" max="7940" width="0.140625" style="73" customWidth="1"/>
    <col min="7941" max="7943" width="0" style="73" hidden="1" customWidth="1"/>
    <col min="7944" max="7944" width="12.85546875" style="73" customWidth="1"/>
    <col min="7945" max="7945" width="13.140625" style="73" customWidth="1"/>
    <col min="7946" max="7946" width="16" style="73" customWidth="1"/>
    <col min="7947" max="7947" width="0" style="73" hidden="1" customWidth="1"/>
    <col min="7948" max="7948" width="13.42578125" style="73" customWidth="1"/>
    <col min="7949" max="7949" width="12.7109375" style="73" customWidth="1"/>
    <col min="7950" max="7954" width="13.140625" style="73" customWidth="1"/>
    <col min="7955" max="7955" width="18.140625" style="73" customWidth="1"/>
    <col min="7956" max="7956" width="13.42578125" style="73" customWidth="1"/>
    <col min="7957" max="7957" width="13.140625" style="73" customWidth="1"/>
    <col min="7958" max="8189" width="9.140625" style="73"/>
    <col min="8190" max="8190" width="2.140625" style="73" customWidth="1"/>
    <col min="8191" max="8191" width="0" style="73" hidden="1" customWidth="1"/>
    <col min="8192" max="8192" width="3.5703125" style="73" bestFit="1" customWidth="1"/>
    <col min="8193" max="8193" width="6" style="73" customWidth="1"/>
    <col min="8194" max="8194" width="4.42578125" style="73" customWidth="1"/>
    <col min="8195" max="8195" width="16.42578125" style="73" customWidth="1"/>
    <col min="8196" max="8196" width="0.140625" style="73" customWidth="1"/>
    <col min="8197" max="8199" width="0" style="73" hidden="1" customWidth="1"/>
    <col min="8200" max="8200" width="12.85546875" style="73" customWidth="1"/>
    <col min="8201" max="8201" width="13.140625" style="73" customWidth="1"/>
    <col min="8202" max="8202" width="16" style="73" customWidth="1"/>
    <col min="8203" max="8203" width="0" style="73" hidden="1" customWidth="1"/>
    <col min="8204" max="8204" width="13.42578125" style="73" customWidth="1"/>
    <col min="8205" max="8205" width="12.7109375" style="73" customWidth="1"/>
    <col min="8206" max="8210" width="13.140625" style="73" customWidth="1"/>
    <col min="8211" max="8211" width="18.140625" style="73" customWidth="1"/>
    <col min="8212" max="8212" width="13.42578125" style="73" customWidth="1"/>
    <col min="8213" max="8213" width="13.140625" style="73" customWidth="1"/>
    <col min="8214" max="8445" width="9.140625" style="73"/>
    <col min="8446" max="8446" width="2.140625" style="73" customWidth="1"/>
    <col min="8447" max="8447" width="0" style="73" hidden="1" customWidth="1"/>
    <col min="8448" max="8448" width="3.5703125" style="73" bestFit="1" customWidth="1"/>
    <col min="8449" max="8449" width="6" style="73" customWidth="1"/>
    <col min="8450" max="8450" width="4.42578125" style="73" customWidth="1"/>
    <col min="8451" max="8451" width="16.42578125" style="73" customWidth="1"/>
    <col min="8452" max="8452" width="0.140625" style="73" customWidth="1"/>
    <col min="8453" max="8455" width="0" style="73" hidden="1" customWidth="1"/>
    <col min="8456" max="8456" width="12.85546875" style="73" customWidth="1"/>
    <col min="8457" max="8457" width="13.140625" style="73" customWidth="1"/>
    <col min="8458" max="8458" width="16" style="73" customWidth="1"/>
    <col min="8459" max="8459" width="0" style="73" hidden="1" customWidth="1"/>
    <col min="8460" max="8460" width="13.42578125" style="73" customWidth="1"/>
    <col min="8461" max="8461" width="12.7109375" style="73" customWidth="1"/>
    <col min="8462" max="8466" width="13.140625" style="73" customWidth="1"/>
    <col min="8467" max="8467" width="18.140625" style="73" customWidth="1"/>
    <col min="8468" max="8468" width="13.42578125" style="73" customWidth="1"/>
    <col min="8469" max="8469" width="13.140625" style="73" customWidth="1"/>
    <col min="8470" max="8701" width="9.140625" style="73"/>
    <col min="8702" max="8702" width="2.140625" style="73" customWidth="1"/>
    <col min="8703" max="8703" width="0" style="73" hidden="1" customWidth="1"/>
    <col min="8704" max="8704" width="3.5703125" style="73" bestFit="1" customWidth="1"/>
    <col min="8705" max="8705" width="6" style="73" customWidth="1"/>
    <col min="8706" max="8706" width="4.42578125" style="73" customWidth="1"/>
    <col min="8707" max="8707" width="16.42578125" style="73" customWidth="1"/>
    <col min="8708" max="8708" width="0.140625" style="73" customWidth="1"/>
    <col min="8709" max="8711" width="0" style="73" hidden="1" customWidth="1"/>
    <col min="8712" max="8712" width="12.85546875" style="73" customWidth="1"/>
    <col min="8713" max="8713" width="13.140625" style="73" customWidth="1"/>
    <col min="8714" max="8714" width="16" style="73" customWidth="1"/>
    <col min="8715" max="8715" width="0" style="73" hidden="1" customWidth="1"/>
    <col min="8716" max="8716" width="13.42578125" style="73" customWidth="1"/>
    <col min="8717" max="8717" width="12.7109375" style="73" customWidth="1"/>
    <col min="8718" max="8722" width="13.140625" style="73" customWidth="1"/>
    <col min="8723" max="8723" width="18.140625" style="73" customWidth="1"/>
    <col min="8724" max="8724" width="13.42578125" style="73" customWidth="1"/>
    <col min="8725" max="8725" width="13.140625" style="73" customWidth="1"/>
    <col min="8726" max="8957" width="9.140625" style="73"/>
    <col min="8958" max="8958" width="2.140625" style="73" customWidth="1"/>
    <col min="8959" max="8959" width="0" style="73" hidden="1" customWidth="1"/>
    <col min="8960" max="8960" width="3.5703125" style="73" bestFit="1" customWidth="1"/>
    <col min="8961" max="8961" width="6" style="73" customWidth="1"/>
    <col min="8962" max="8962" width="4.42578125" style="73" customWidth="1"/>
    <col min="8963" max="8963" width="16.42578125" style="73" customWidth="1"/>
    <col min="8964" max="8964" width="0.140625" style="73" customWidth="1"/>
    <col min="8965" max="8967" width="0" style="73" hidden="1" customWidth="1"/>
    <col min="8968" max="8968" width="12.85546875" style="73" customWidth="1"/>
    <col min="8969" max="8969" width="13.140625" style="73" customWidth="1"/>
    <col min="8970" max="8970" width="16" style="73" customWidth="1"/>
    <col min="8971" max="8971" width="0" style="73" hidden="1" customWidth="1"/>
    <col min="8972" max="8972" width="13.42578125" style="73" customWidth="1"/>
    <col min="8973" max="8973" width="12.7109375" style="73" customWidth="1"/>
    <col min="8974" max="8978" width="13.140625" style="73" customWidth="1"/>
    <col min="8979" max="8979" width="18.140625" style="73" customWidth="1"/>
    <col min="8980" max="8980" width="13.42578125" style="73" customWidth="1"/>
    <col min="8981" max="8981" width="13.140625" style="73" customWidth="1"/>
    <col min="8982" max="9213" width="9.140625" style="73"/>
    <col min="9214" max="9214" width="2.140625" style="73" customWidth="1"/>
    <col min="9215" max="9215" width="0" style="73" hidden="1" customWidth="1"/>
    <col min="9216" max="9216" width="3.5703125" style="73" bestFit="1" customWidth="1"/>
    <col min="9217" max="9217" width="6" style="73" customWidth="1"/>
    <col min="9218" max="9218" width="4.42578125" style="73" customWidth="1"/>
    <col min="9219" max="9219" width="16.42578125" style="73" customWidth="1"/>
    <col min="9220" max="9220" width="0.140625" style="73" customWidth="1"/>
    <col min="9221" max="9223" width="0" style="73" hidden="1" customWidth="1"/>
    <col min="9224" max="9224" width="12.85546875" style="73" customWidth="1"/>
    <col min="9225" max="9225" width="13.140625" style="73" customWidth="1"/>
    <col min="9226" max="9226" width="16" style="73" customWidth="1"/>
    <col min="9227" max="9227" width="0" style="73" hidden="1" customWidth="1"/>
    <col min="9228" max="9228" width="13.42578125" style="73" customWidth="1"/>
    <col min="9229" max="9229" width="12.7109375" style="73" customWidth="1"/>
    <col min="9230" max="9234" width="13.140625" style="73" customWidth="1"/>
    <col min="9235" max="9235" width="18.140625" style="73" customWidth="1"/>
    <col min="9236" max="9236" width="13.42578125" style="73" customWidth="1"/>
    <col min="9237" max="9237" width="13.140625" style="73" customWidth="1"/>
    <col min="9238" max="9469" width="9.140625" style="73"/>
    <col min="9470" max="9470" width="2.140625" style="73" customWidth="1"/>
    <col min="9471" max="9471" width="0" style="73" hidden="1" customWidth="1"/>
    <col min="9472" max="9472" width="3.5703125" style="73" bestFit="1" customWidth="1"/>
    <col min="9473" max="9473" width="6" style="73" customWidth="1"/>
    <col min="9474" max="9474" width="4.42578125" style="73" customWidth="1"/>
    <col min="9475" max="9475" width="16.42578125" style="73" customWidth="1"/>
    <col min="9476" max="9476" width="0.140625" style="73" customWidth="1"/>
    <col min="9477" max="9479" width="0" style="73" hidden="1" customWidth="1"/>
    <col min="9480" max="9480" width="12.85546875" style="73" customWidth="1"/>
    <col min="9481" max="9481" width="13.140625" style="73" customWidth="1"/>
    <col min="9482" max="9482" width="16" style="73" customWidth="1"/>
    <col min="9483" max="9483" width="0" style="73" hidden="1" customWidth="1"/>
    <col min="9484" max="9484" width="13.42578125" style="73" customWidth="1"/>
    <col min="9485" max="9485" width="12.7109375" style="73" customWidth="1"/>
    <col min="9486" max="9490" width="13.140625" style="73" customWidth="1"/>
    <col min="9491" max="9491" width="18.140625" style="73" customWidth="1"/>
    <col min="9492" max="9492" width="13.42578125" style="73" customWidth="1"/>
    <col min="9493" max="9493" width="13.140625" style="73" customWidth="1"/>
    <col min="9494" max="9725" width="9.140625" style="73"/>
    <col min="9726" max="9726" width="2.140625" style="73" customWidth="1"/>
    <col min="9727" max="9727" width="0" style="73" hidden="1" customWidth="1"/>
    <col min="9728" max="9728" width="3.5703125" style="73" bestFit="1" customWidth="1"/>
    <col min="9729" max="9729" width="6" style="73" customWidth="1"/>
    <col min="9730" max="9730" width="4.42578125" style="73" customWidth="1"/>
    <col min="9731" max="9731" width="16.42578125" style="73" customWidth="1"/>
    <col min="9732" max="9732" width="0.140625" style="73" customWidth="1"/>
    <col min="9733" max="9735" width="0" style="73" hidden="1" customWidth="1"/>
    <col min="9736" max="9736" width="12.85546875" style="73" customWidth="1"/>
    <col min="9737" max="9737" width="13.140625" style="73" customWidth="1"/>
    <col min="9738" max="9738" width="16" style="73" customWidth="1"/>
    <col min="9739" max="9739" width="0" style="73" hidden="1" customWidth="1"/>
    <col min="9740" max="9740" width="13.42578125" style="73" customWidth="1"/>
    <col min="9741" max="9741" width="12.7109375" style="73" customWidth="1"/>
    <col min="9742" max="9746" width="13.140625" style="73" customWidth="1"/>
    <col min="9747" max="9747" width="18.140625" style="73" customWidth="1"/>
    <col min="9748" max="9748" width="13.42578125" style="73" customWidth="1"/>
    <col min="9749" max="9749" width="13.140625" style="73" customWidth="1"/>
    <col min="9750" max="9981" width="9.140625" style="73"/>
    <col min="9982" max="9982" width="2.140625" style="73" customWidth="1"/>
    <col min="9983" max="9983" width="0" style="73" hidden="1" customWidth="1"/>
    <col min="9984" max="9984" width="3.5703125" style="73" bestFit="1" customWidth="1"/>
    <col min="9985" max="9985" width="6" style="73" customWidth="1"/>
    <col min="9986" max="9986" width="4.42578125" style="73" customWidth="1"/>
    <col min="9987" max="9987" width="16.42578125" style="73" customWidth="1"/>
    <col min="9988" max="9988" width="0.140625" style="73" customWidth="1"/>
    <col min="9989" max="9991" width="0" style="73" hidden="1" customWidth="1"/>
    <col min="9992" max="9992" width="12.85546875" style="73" customWidth="1"/>
    <col min="9993" max="9993" width="13.140625" style="73" customWidth="1"/>
    <col min="9994" max="9994" width="16" style="73" customWidth="1"/>
    <col min="9995" max="9995" width="0" style="73" hidden="1" customWidth="1"/>
    <col min="9996" max="9996" width="13.42578125" style="73" customWidth="1"/>
    <col min="9997" max="9997" width="12.7109375" style="73" customWidth="1"/>
    <col min="9998" max="10002" width="13.140625" style="73" customWidth="1"/>
    <col min="10003" max="10003" width="18.140625" style="73" customWidth="1"/>
    <col min="10004" max="10004" width="13.42578125" style="73" customWidth="1"/>
    <col min="10005" max="10005" width="13.140625" style="73" customWidth="1"/>
    <col min="10006" max="10237" width="9.140625" style="73"/>
    <col min="10238" max="10238" width="2.140625" style="73" customWidth="1"/>
    <col min="10239" max="10239" width="0" style="73" hidden="1" customWidth="1"/>
    <col min="10240" max="10240" width="3.5703125" style="73" bestFit="1" customWidth="1"/>
    <col min="10241" max="10241" width="6" style="73" customWidth="1"/>
    <col min="10242" max="10242" width="4.42578125" style="73" customWidth="1"/>
    <col min="10243" max="10243" width="16.42578125" style="73" customWidth="1"/>
    <col min="10244" max="10244" width="0.140625" style="73" customWidth="1"/>
    <col min="10245" max="10247" width="0" style="73" hidden="1" customWidth="1"/>
    <col min="10248" max="10248" width="12.85546875" style="73" customWidth="1"/>
    <col min="10249" max="10249" width="13.140625" style="73" customWidth="1"/>
    <col min="10250" max="10250" width="16" style="73" customWidth="1"/>
    <col min="10251" max="10251" width="0" style="73" hidden="1" customWidth="1"/>
    <col min="10252" max="10252" width="13.42578125" style="73" customWidth="1"/>
    <col min="10253" max="10253" width="12.7109375" style="73" customWidth="1"/>
    <col min="10254" max="10258" width="13.140625" style="73" customWidth="1"/>
    <col min="10259" max="10259" width="18.140625" style="73" customWidth="1"/>
    <col min="10260" max="10260" width="13.42578125" style="73" customWidth="1"/>
    <col min="10261" max="10261" width="13.140625" style="73" customWidth="1"/>
    <col min="10262" max="10493" width="9.140625" style="73"/>
    <col min="10494" max="10494" width="2.140625" style="73" customWidth="1"/>
    <col min="10495" max="10495" width="0" style="73" hidden="1" customWidth="1"/>
    <col min="10496" max="10496" width="3.5703125" style="73" bestFit="1" customWidth="1"/>
    <col min="10497" max="10497" width="6" style="73" customWidth="1"/>
    <col min="10498" max="10498" width="4.42578125" style="73" customWidth="1"/>
    <col min="10499" max="10499" width="16.42578125" style="73" customWidth="1"/>
    <col min="10500" max="10500" width="0.140625" style="73" customWidth="1"/>
    <col min="10501" max="10503" width="0" style="73" hidden="1" customWidth="1"/>
    <col min="10504" max="10504" width="12.85546875" style="73" customWidth="1"/>
    <col min="10505" max="10505" width="13.140625" style="73" customWidth="1"/>
    <col min="10506" max="10506" width="16" style="73" customWidth="1"/>
    <col min="10507" max="10507" width="0" style="73" hidden="1" customWidth="1"/>
    <col min="10508" max="10508" width="13.42578125" style="73" customWidth="1"/>
    <col min="10509" max="10509" width="12.7109375" style="73" customWidth="1"/>
    <col min="10510" max="10514" width="13.140625" style="73" customWidth="1"/>
    <col min="10515" max="10515" width="18.140625" style="73" customWidth="1"/>
    <col min="10516" max="10516" width="13.42578125" style="73" customWidth="1"/>
    <col min="10517" max="10517" width="13.140625" style="73" customWidth="1"/>
    <col min="10518" max="10749" width="9.140625" style="73"/>
    <col min="10750" max="10750" width="2.140625" style="73" customWidth="1"/>
    <col min="10751" max="10751" width="0" style="73" hidden="1" customWidth="1"/>
    <col min="10752" max="10752" width="3.5703125" style="73" bestFit="1" customWidth="1"/>
    <col min="10753" max="10753" width="6" style="73" customWidth="1"/>
    <col min="10754" max="10754" width="4.42578125" style="73" customWidth="1"/>
    <col min="10755" max="10755" width="16.42578125" style="73" customWidth="1"/>
    <col min="10756" max="10756" width="0.140625" style="73" customWidth="1"/>
    <col min="10757" max="10759" width="0" style="73" hidden="1" customWidth="1"/>
    <col min="10760" max="10760" width="12.85546875" style="73" customWidth="1"/>
    <col min="10761" max="10761" width="13.140625" style="73" customWidth="1"/>
    <col min="10762" max="10762" width="16" style="73" customWidth="1"/>
    <col min="10763" max="10763" width="0" style="73" hidden="1" customWidth="1"/>
    <col min="10764" max="10764" width="13.42578125" style="73" customWidth="1"/>
    <col min="10765" max="10765" width="12.7109375" style="73" customWidth="1"/>
    <col min="10766" max="10770" width="13.140625" style="73" customWidth="1"/>
    <col min="10771" max="10771" width="18.140625" style="73" customWidth="1"/>
    <col min="10772" max="10772" width="13.42578125" style="73" customWidth="1"/>
    <col min="10773" max="10773" width="13.140625" style="73" customWidth="1"/>
    <col min="10774" max="11005" width="9.140625" style="73"/>
    <col min="11006" max="11006" width="2.140625" style="73" customWidth="1"/>
    <col min="11007" max="11007" width="0" style="73" hidden="1" customWidth="1"/>
    <col min="11008" max="11008" width="3.5703125" style="73" bestFit="1" customWidth="1"/>
    <col min="11009" max="11009" width="6" style="73" customWidth="1"/>
    <col min="11010" max="11010" width="4.42578125" style="73" customWidth="1"/>
    <col min="11011" max="11011" width="16.42578125" style="73" customWidth="1"/>
    <col min="11012" max="11012" width="0.140625" style="73" customWidth="1"/>
    <col min="11013" max="11015" width="0" style="73" hidden="1" customWidth="1"/>
    <col min="11016" max="11016" width="12.85546875" style="73" customWidth="1"/>
    <col min="11017" max="11017" width="13.140625" style="73" customWidth="1"/>
    <col min="11018" max="11018" width="16" style="73" customWidth="1"/>
    <col min="11019" max="11019" width="0" style="73" hidden="1" customWidth="1"/>
    <col min="11020" max="11020" width="13.42578125" style="73" customWidth="1"/>
    <col min="11021" max="11021" width="12.7109375" style="73" customWidth="1"/>
    <col min="11022" max="11026" width="13.140625" style="73" customWidth="1"/>
    <col min="11027" max="11027" width="18.140625" style="73" customWidth="1"/>
    <col min="11028" max="11028" width="13.42578125" style="73" customWidth="1"/>
    <col min="11029" max="11029" width="13.140625" style="73" customWidth="1"/>
    <col min="11030" max="11261" width="9.140625" style="73"/>
    <col min="11262" max="11262" width="2.140625" style="73" customWidth="1"/>
    <col min="11263" max="11263" width="0" style="73" hidden="1" customWidth="1"/>
    <col min="11264" max="11264" width="3.5703125" style="73" bestFit="1" customWidth="1"/>
    <col min="11265" max="11265" width="6" style="73" customWidth="1"/>
    <col min="11266" max="11266" width="4.42578125" style="73" customWidth="1"/>
    <col min="11267" max="11267" width="16.42578125" style="73" customWidth="1"/>
    <col min="11268" max="11268" width="0.140625" style="73" customWidth="1"/>
    <col min="11269" max="11271" width="0" style="73" hidden="1" customWidth="1"/>
    <col min="11272" max="11272" width="12.85546875" style="73" customWidth="1"/>
    <col min="11273" max="11273" width="13.140625" style="73" customWidth="1"/>
    <col min="11274" max="11274" width="16" style="73" customWidth="1"/>
    <col min="11275" max="11275" width="0" style="73" hidden="1" customWidth="1"/>
    <col min="11276" max="11276" width="13.42578125" style="73" customWidth="1"/>
    <col min="11277" max="11277" width="12.7109375" style="73" customWidth="1"/>
    <col min="11278" max="11282" width="13.140625" style="73" customWidth="1"/>
    <col min="11283" max="11283" width="18.140625" style="73" customWidth="1"/>
    <col min="11284" max="11284" width="13.42578125" style="73" customWidth="1"/>
    <col min="11285" max="11285" width="13.140625" style="73" customWidth="1"/>
    <col min="11286" max="11517" width="9.140625" style="73"/>
    <col min="11518" max="11518" width="2.140625" style="73" customWidth="1"/>
    <col min="11519" max="11519" width="0" style="73" hidden="1" customWidth="1"/>
    <col min="11520" max="11520" width="3.5703125" style="73" bestFit="1" customWidth="1"/>
    <col min="11521" max="11521" width="6" style="73" customWidth="1"/>
    <col min="11522" max="11522" width="4.42578125" style="73" customWidth="1"/>
    <col min="11523" max="11523" width="16.42578125" style="73" customWidth="1"/>
    <col min="11524" max="11524" width="0.140625" style="73" customWidth="1"/>
    <col min="11525" max="11527" width="0" style="73" hidden="1" customWidth="1"/>
    <col min="11528" max="11528" width="12.85546875" style="73" customWidth="1"/>
    <col min="11529" max="11529" width="13.140625" style="73" customWidth="1"/>
    <col min="11530" max="11530" width="16" style="73" customWidth="1"/>
    <col min="11531" max="11531" width="0" style="73" hidden="1" customWidth="1"/>
    <col min="11532" max="11532" width="13.42578125" style="73" customWidth="1"/>
    <col min="11533" max="11533" width="12.7109375" style="73" customWidth="1"/>
    <col min="11534" max="11538" width="13.140625" style="73" customWidth="1"/>
    <col min="11539" max="11539" width="18.140625" style="73" customWidth="1"/>
    <col min="11540" max="11540" width="13.42578125" style="73" customWidth="1"/>
    <col min="11541" max="11541" width="13.140625" style="73" customWidth="1"/>
    <col min="11542" max="11773" width="9.140625" style="73"/>
    <col min="11774" max="11774" width="2.140625" style="73" customWidth="1"/>
    <col min="11775" max="11775" width="0" style="73" hidden="1" customWidth="1"/>
    <col min="11776" max="11776" width="3.5703125" style="73" bestFit="1" customWidth="1"/>
    <col min="11777" max="11777" width="6" style="73" customWidth="1"/>
    <col min="11778" max="11778" width="4.42578125" style="73" customWidth="1"/>
    <col min="11779" max="11779" width="16.42578125" style="73" customWidth="1"/>
    <col min="11780" max="11780" width="0.140625" style="73" customWidth="1"/>
    <col min="11781" max="11783" width="0" style="73" hidden="1" customWidth="1"/>
    <col min="11784" max="11784" width="12.85546875" style="73" customWidth="1"/>
    <col min="11785" max="11785" width="13.140625" style="73" customWidth="1"/>
    <col min="11786" max="11786" width="16" style="73" customWidth="1"/>
    <col min="11787" max="11787" width="0" style="73" hidden="1" customWidth="1"/>
    <col min="11788" max="11788" width="13.42578125" style="73" customWidth="1"/>
    <col min="11789" max="11789" width="12.7109375" style="73" customWidth="1"/>
    <col min="11790" max="11794" width="13.140625" style="73" customWidth="1"/>
    <col min="11795" max="11795" width="18.140625" style="73" customWidth="1"/>
    <col min="11796" max="11796" width="13.42578125" style="73" customWidth="1"/>
    <col min="11797" max="11797" width="13.140625" style="73" customWidth="1"/>
    <col min="11798" max="12029" width="9.140625" style="73"/>
    <col min="12030" max="12030" width="2.140625" style="73" customWidth="1"/>
    <col min="12031" max="12031" width="0" style="73" hidden="1" customWidth="1"/>
    <col min="12032" max="12032" width="3.5703125" style="73" bestFit="1" customWidth="1"/>
    <col min="12033" max="12033" width="6" style="73" customWidth="1"/>
    <col min="12034" max="12034" width="4.42578125" style="73" customWidth="1"/>
    <col min="12035" max="12035" width="16.42578125" style="73" customWidth="1"/>
    <col min="12036" max="12036" width="0.140625" style="73" customWidth="1"/>
    <col min="12037" max="12039" width="0" style="73" hidden="1" customWidth="1"/>
    <col min="12040" max="12040" width="12.85546875" style="73" customWidth="1"/>
    <col min="12041" max="12041" width="13.140625" style="73" customWidth="1"/>
    <col min="12042" max="12042" width="16" style="73" customWidth="1"/>
    <col min="12043" max="12043" width="0" style="73" hidden="1" customWidth="1"/>
    <col min="12044" max="12044" width="13.42578125" style="73" customWidth="1"/>
    <col min="12045" max="12045" width="12.7109375" style="73" customWidth="1"/>
    <col min="12046" max="12050" width="13.140625" style="73" customWidth="1"/>
    <col min="12051" max="12051" width="18.140625" style="73" customWidth="1"/>
    <col min="12052" max="12052" width="13.42578125" style="73" customWidth="1"/>
    <col min="12053" max="12053" width="13.140625" style="73" customWidth="1"/>
    <col min="12054" max="12285" width="9.140625" style="73"/>
    <col min="12286" max="12286" width="2.140625" style="73" customWidth="1"/>
    <col min="12287" max="12287" width="0" style="73" hidden="1" customWidth="1"/>
    <col min="12288" max="12288" width="3.5703125" style="73" bestFit="1" customWidth="1"/>
    <col min="12289" max="12289" width="6" style="73" customWidth="1"/>
    <col min="12290" max="12290" width="4.42578125" style="73" customWidth="1"/>
    <col min="12291" max="12291" width="16.42578125" style="73" customWidth="1"/>
    <col min="12292" max="12292" width="0.140625" style="73" customWidth="1"/>
    <col min="12293" max="12295" width="0" style="73" hidden="1" customWidth="1"/>
    <col min="12296" max="12296" width="12.85546875" style="73" customWidth="1"/>
    <col min="12297" max="12297" width="13.140625" style="73" customWidth="1"/>
    <col min="12298" max="12298" width="16" style="73" customWidth="1"/>
    <col min="12299" max="12299" width="0" style="73" hidden="1" customWidth="1"/>
    <col min="12300" max="12300" width="13.42578125" style="73" customWidth="1"/>
    <col min="12301" max="12301" width="12.7109375" style="73" customWidth="1"/>
    <col min="12302" max="12306" width="13.140625" style="73" customWidth="1"/>
    <col min="12307" max="12307" width="18.140625" style="73" customWidth="1"/>
    <col min="12308" max="12308" width="13.42578125" style="73" customWidth="1"/>
    <col min="12309" max="12309" width="13.140625" style="73" customWidth="1"/>
    <col min="12310" max="12541" width="9.140625" style="73"/>
    <col min="12542" max="12542" width="2.140625" style="73" customWidth="1"/>
    <col min="12543" max="12543" width="0" style="73" hidden="1" customWidth="1"/>
    <col min="12544" max="12544" width="3.5703125" style="73" bestFit="1" customWidth="1"/>
    <col min="12545" max="12545" width="6" style="73" customWidth="1"/>
    <col min="12546" max="12546" width="4.42578125" style="73" customWidth="1"/>
    <col min="12547" max="12547" width="16.42578125" style="73" customWidth="1"/>
    <col min="12548" max="12548" width="0.140625" style="73" customWidth="1"/>
    <col min="12549" max="12551" width="0" style="73" hidden="1" customWidth="1"/>
    <col min="12552" max="12552" width="12.85546875" style="73" customWidth="1"/>
    <col min="12553" max="12553" width="13.140625" style="73" customWidth="1"/>
    <col min="12554" max="12554" width="16" style="73" customWidth="1"/>
    <col min="12555" max="12555" width="0" style="73" hidden="1" customWidth="1"/>
    <col min="12556" max="12556" width="13.42578125" style="73" customWidth="1"/>
    <col min="12557" max="12557" width="12.7109375" style="73" customWidth="1"/>
    <col min="12558" max="12562" width="13.140625" style="73" customWidth="1"/>
    <col min="12563" max="12563" width="18.140625" style="73" customWidth="1"/>
    <col min="12564" max="12564" width="13.42578125" style="73" customWidth="1"/>
    <col min="12565" max="12565" width="13.140625" style="73" customWidth="1"/>
    <col min="12566" max="12797" width="9.140625" style="73"/>
    <col min="12798" max="12798" width="2.140625" style="73" customWidth="1"/>
    <col min="12799" max="12799" width="0" style="73" hidden="1" customWidth="1"/>
    <col min="12800" max="12800" width="3.5703125" style="73" bestFit="1" customWidth="1"/>
    <col min="12801" max="12801" width="6" style="73" customWidth="1"/>
    <col min="12802" max="12802" width="4.42578125" style="73" customWidth="1"/>
    <col min="12803" max="12803" width="16.42578125" style="73" customWidth="1"/>
    <col min="12804" max="12804" width="0.140625" style="73" customWidth="1"/>
    <col min="12805" max="12807" width="0" style="73" hidden="1" customWidth="1"/>
    <col min="12808" max="12808" width="12.85546875" style="73" customWidth="1"/>
    <col min="12809" max="12809" width="13.140625" style="73" customWidth="1"/>
    <col min="12810" max="12810" width="16" style="73" customWidth="1"/>
    <col min="12811" max="12811" width="0" style="73" hidden="1" customWidth="1"/>
    <col min="12812" max="12812" width="13.42578125" style="73" customWidth="1"/>
    <col min="12813" max="12813" width="12.7109375" style="73" customWidth="1"/>
    <col min="12814" max="12818" width="13.140625" style="73" customWidth="1"/>
    <col min="12819" max="12819" width="18.140625" style="73" customWidth="1"/>
    <col min="12820" max="12820" width="13.42578125" style="73" customWidth="1"/>
    <col min="12821" max="12821" width="13.140625" style="73" customWidth="1"/>
    <col min="12822" max="13053" width="9.140625" style="73"/>
    <col min="13054" max="13054" width="2.140625" style="73" customWidth="1"/>
    <col min="13055" max="13055" width="0" style="73" hidden="1" customWidth="1"/>
    <col min="13056" max="13056" width="3.5703125" style="73" bestFit="1" customWidth="1"/>
    <col min="13057" max="13057" width="6" style="73" customWidth="1"/>
    <col min="13058" max="13058" width="4.42578125" style="73" customWidth="1"/>
    <col min="13059" max="13059" width="16.42578125" style="73" customWidth="1"/>
    <col min="13060" max="13060" width="0.140625" style="73" customWidth="1"/>
    <col min="13061" max="13063" width="0" style="73" hidden="1" customWidth="1"/>
    <col min="13064" max="13064" width="12.85546875" style="73" customWidth="1"/>
    <col min="13065" max="13065" width="13.140625" style="73" customWidth="1"/>
    <col min="13066" max="13066" width="16" style="73" customWidth="1"/>
    <col min="13067" max="13067" width="0" style="73" hidden="1" customWidth="1"/>
    <col min="13068" max="13068" width="13.42578125" style="73" customWidth="1"/>
    <col min="13069" max="13069" width="12.7109375" style="73" customWidth="1"/>
    <col min="13070" max="13074" width="13.140625" style="73" customWidth="1"/>
    <col min="13075" max="13075" width="18.140625" style="73" customWidth="1"/>
    <col min="13076" max="13076" width="13.42578125" style="73" customWidth="1"/>
    <col min="13077" max="13077" width="13.140625" style="73" customWidth="1"/>
    <col min="13078" max="13309" width="9.140625" style="73"/>
    <col min="13310" max="13310" width="2.140625" style="73" customWidth="1"/>
    <col min="13311" max="13311" width="0" style="73" hidden="1" customWidth="1"/>
    <col min="13312" max="13312" width="3.5703125" style="73" bestFit="1" customWidth="1"/>
    <col min="13313" max="13313" width="6" style="73" customWidth="1"/>
    <col min="13314" max="13314" width="4.42578125" style="73" customWidth="1"/>
    <col min="13315" max="13315" width="16.42578125" style="73" customWidth="1"/>
    <col min="13316" max="13316" width="0.140625" style="73" customWidth="1"/>
    <col min="13317" max="13319" width="0" style="73" hidden="1" customWidth="1"/>
    <col min="13320" max="13320" width="12.85546875" style="73" customWidth="1"/>
    <col min="13321" max="13321" width="13.140625" style="73" customWidth="1"/>
    <col min="13322" max="13322" width="16" style="73" customWidth="1"/>
    <col min="13323" max="13323" width="0" style="73" hidden="1" customWidth="1"/>
    <col min="13324" max="13324" width="13.42578125" style="73" customWidth="1"/>
    <col min="13325" max="13325" width="12.7109375" style="73" customWidth="1"/>
    <col min="13326" max="13330" width="13.140625" style="73" customWidth="1"/>
    <col min="13331" max="13331" width="18.140625" style="73" customWidth="1"/>
    <col min="13332" max="13332" width="13.42578125" style="73" customWidth="1"/>
    <col min="13333" max="13333" width="13.140625" style="73" customWidth="1"/>
    <col min="13334" max="13565" width="9.140625" style="73"/>
    <col min="13566" max="13566" width="2.140625" style="73" customWidth="1"/>
    <col min="13567" max="13567" width="0" style="73" hidden="1" customWidth="1"/>
    <col min="13568" max="13568" width="3.5703125" style="73" bestFit="1" customWidth="1"/>
    <col min="13569" max="13569" width="6" style="73" customWidth="1"/>
    <col min="13570" max="13570" width="4.42578125" style="73" customWidth="1"/>
    <col min="13571" max="13571" width="16.42578125" style="73" customWidth="1"/>
    <col min="13572" max="13572" width="0.140625" style="73" customWidth="1"/>
    <col min="13573" max="13575" width="0" style="73" hidden="1" customWidth="1"/>
    <col min="13576" max="13576" width="12.85546875" style="73" customWidth="1"/>
    <col min="13577" max="13577" width="13.140625" style="73" customWidth="1"/>
    <col min="13578" max="13578" width="16" style="73" customWidth="1"/>
    <col min="13579" max="13579" width="0" style="73" hidden="1" customWidth="1"/>
    <col min="13580" max="13580" width="13.42578125" style="73" customWidth="1"/>
    <col min="13581" max="13581" width="12.7109375" style="73" customWidth="1"/>
    <col min="13582" max="13586" width="13.140625" style="73" customWidth="1"/>
    <col min="13587" max="13587" width="18.140625" style="73" customWidth="1"/>
    <col min="13588" max="13588" width="13.42578125" style="73" customWidth="1"/>
    <col min="13589" max="13589" width="13.140625" style="73" customWidth="1"/>
    <col min="13590" max="13821" width="9.140625" style="73"/>
    <col min="13822" max="13822" width="2.140625" style="73" customWidth="1"/>
    <col min="13823" max="13823" width="0" style="73" hidden="1" customWidth="1"/>
    <col min="13824" max="13824" width="3.5703125" style="73" bestFit="1" customWidth="1"/>
    <col min="13825" max="13825" width="6" style="73" customWidth="1"/>
    <col min="13826" max="13826" width="4.42578125" style="73" customWidth="1"/>
    <col min="13827" max="13827" width="16.42578125" style="73" customWidth="1"/>
    <col min="13828" max="13828" width="0.140625" style="73" customWidth="1"/>
    <col min="13829" max="13831" width="0" style="73" hidden="1" customWidth="1"/>
    <col min="13832" max="13832" width="12.85546875" style="73" customWidth="1"/>
    <col min="13833" max="13833" width="13.140625" style="73" customWidth="1"/>
    <col min="13834" max="13834" width="16" style="73" customWidth="1"/>
    <col min="13835" max="13835" width="0" style="73" hidden="1" customWidth="1"/>
    <col min="13836" max="13836" width="13.42578125" style="73" customWidth="1"/>
    <col min="13837" max="13837" width="12.7109375" style="73" customWidth="1"/>
    <col min="13838" max="13842" width="13.140625" style="73" customWidth="1"/>
    <col min="13843" max="13843" width="18.140625" style="73" customWidth="1"/>
    <col min="13844" max="13844" width="13.42578125" style="73" customWidth="1"/>
    <col min="13845" max="13845" width="13.140625" style="73" customWidth="1"/>
    <col min="13846" max="14077" width="9.140625" style="73"/>
    <col min="14078" max="14078" width="2.140625" style="73" customWidth="1"/>
    <col min="14079" max="14079" width="0" style="73" hidden="1" customWidth="1"/>
    <col min="14080" max="14080" width="3.5703125" style="73" bestFit="1" customWidth="1"/>
    <col min="14081" max="14081" width="6" style="73" customWidth="1"/>
    <col min="14082" max="14082" width="4.42578125" style="73" customWidth="1"/>
    <col min="14083" max="14083" width="16.42578125" style="73" customWidth="1"/>
    <col min="14084" max="14084" width="0.140625" style="73" customWidth="1"/>
    <col min="14085" max="14087" width="0" style="73" hidden="1" customWidth="1"/>
    <col min="14088" max="14088" width="12.85546875" style="73" customWidth="1"/>
    <col min="14089" max="14089" width="13.140625" style="73" customWidth="1"/>
    <col min="14090" max="14090" width="16" style="73" customWidth="1"/>
    <col min="14091" max="14091" width="0" style="73" hidden="1" customWidth="1"/>
    <col min="14092" max="14092" width="13.42578125" style="73" customWidth="1"/>
    <col min="14093" max="14093" width="12.7109375" style="73" customWidth="1"/>
    <col min="14094" max="14098" width="13.140625" style="73" customWidth="1"/>
    <col min="14099" max="14099" width="18.140625" style="73" customWidth="1"/>
    <col min="14100" max="14100" width="13.42578125" style="73" customWidth="1"/>
    <col min="14101" max="14101" width="13.140625" style="73" customWidth="1"/>
    <col min="14102" max="14333" width="9.140625" style="73"/>
    <col min="14334" max="14334" width="2.140625" style="73" customWidth="1"/>
    <col min="14335" max="14335" width="0" style="73" hidden="1" customWidth="1"/>
    <col min="14336" max="14336" width="3.5703125" style="73" bestFit="1" customWidth="1"/>
    <col min="14337" max="14337" width="6" style="73" customWidth="1"/>
    <col min="14338" max="14338" width="4.42578125" style="73" customWidth="1"/>
    <col min="14339" max="14339" width="16.42578125" style="73" customWidth="1"/>
    <col min="14340" max="14340" width="0.140625" style="73" customWidth="1"/>
    <col min="14341" max="14343" width="0" style="73" hidden="1" customWidth="1"/>
    <col min="14344" max="14344" width="12.85546875" style="73" customWidth="1"/>
    <col min="14345" max="14345" width="13.140625" style="73" customWidth="1"/>
    <col min="14346" max="14346" width="16" style="73" customWidth="1"/>
    <col min="14347" max="14347" width="0" style="73" hidden="1" customWidth="1"/>
    <col min="14348" max="14348" width="13.42578125" style="73" customWidth="1"/>
    <col min="14349" max="14349" width="12.7109375" style="73" customWidth="1"/>
    <col min="14350" max="14354" width="13.140625" style="73" customWidth="1"/>
    <col min="14355" max="14355" width="18.140625" style="73" customWidth="1"/>
    <col min="14356" max="14356" width="13.42578125" style="73" customWidth="1"/>
    <col min="14357" max="14357" width="13.140625" style="73" customWidth="1"/>
    <col min="14358" max="14589" width="9.140625" style="73"/>
    <col min="14590" max="14590" width="2.140625" style="73" customWidth="1"/>
    <col min="14591" max="14591" width="0" style="73" hidden="1" customWidth="1"/>
    <col min="14592" max="14592" width="3.5703125" style="73" bestFit="1" customWidth="1"/>
    <col min="14593" max="14593" width="6" style="73" customWidth="1"/>
    <col min="14594" max="14594" width="4.42578125" style="73" customWidth="1"/>
    <col min="14595" max="14595" width="16.42578125" style="73" customWidth="1"/>
    <col min="14596" max="14596" width="0.140625" style="73" customWidth="1"/>
    <col min="14597" max="14599" width="0" style="73" hidden="1" customWidth="1"/>
    <col min="14600" max="14600" width="12.85546875" style="73" customWidth="1"/>
    <col min="14601" max="14601" width="13.140625" style="73" customWidth="1"/>
    <col min="14602" max="14602" width="16" style="73" customWidth="1"/>
    <col min="14603" max="14603" width="0" style="73" hidden="1" customWidth="1"/>
    <col min="14604" max="14604" width="13.42578125" style="73" customWidth="1"/>
    <col min="14605" max="14605" width="12.7109375" style="73" customWidth="1"/>
    <col min="14606" max="14610" width="13.140625" style="73" customWidth="1"/>
    <col min="14611" max="14611" width="18.140625" style="73" customWidth="1"/>
    <col min="14612" max="14612" width="13.42578125" style="73" customWidth="1"/>
    <col min="14613" max="14613" width="13.140625" style="73" customWidth="1"/>
    <col min="14614" max="14845" width="9.140625" style="73"/>
    <col min="14846" max="14846" width="2.140625" style="73" customWidth="1"/>
    <col min="14847" max="14847" width="0" style="73" hidden="1" customWidth="1"/>
    <col min="14848" max="14848" width="3.5703125" style="73" bestFit="1" customWidth="1"/>
    <col min="14849" max="14849" width="6" style="73" customWidth="1"/>
    <col min="14850" max="14850" width="4.42578125" style="73" customWidth="1"/>
    <col min="14851" max="14851" width="16.42578125" style="73" customWidth="1"/>
    <col min="14852" max="14852" width="0.140625" style="73" customWidth="1"/>
    <col min="14853" max="14855" width="0" style="73" hidden="1" customWidth="1"/>
    <col min="14856" max="14856" width="12.85546875" style="73" customWidth="1"/>
    <col min="14857" max="14857" width="13.140625" style="73" customWidth="1"/>
    <col min="14858" max="14858" width="16" style="73" customWidth="1"/>
    <col min="14859" max="14859" width="0" style="73" hidden="1" customWidth="1"/>
    <col min="14860" max="14860" width="13.42578125" style="73" customWidth="1"/>
    <col min="14861" max="14861" width="12.7109375" style="73" customWidth="1"/>
    <col min="14862" max="14866" width="13.140625" style="73" customWidth="1"/>
    <col min="14867" max="14867" width="18.140625" style="73" customWidth="1"/>
    <col min="14868" max="14868" width="13.42578125" style="73" customWidth="1"/>
    <col min="14869" max="14869" width="13.140625" style="73" customWidth="1"/>
    <col min="14870" max="15101" width="9.140625" style="73"/>
    <col min="15102" max="15102" width="2.140625" style="73" customWidth="1"/>
    <col min="15103" max="15103" width="0" style="73" hidden="1" customWidth="1"/>
    <col min="15104" max="15104" width="3.5703125" style="73" bestFit="1" customWidth="1"/>
    <col min="15105" max="15105" width="6" style="73" customWidth="1"/>
    <col min="15106" max="15106" width="4.42578125" style="73" customWidth="1"/>
    <col min="15107" max="15107" width="16.42578125" style="73" customWidth="1"/>
    <col min="15108" max="15108" width="0.140625" style="73" customWidth="1"/>
    <col min="15109" max="15111" width="0" style="73" hidden="1" customWidth="1"/>
    <col min="15112" max="15112" width="12.85546875" style="73" customWidth="1"/>
    <col min="15113" max="15113" width="13.140625" style="73" customWidth="1"/>
    <col min="15114" max="15114" width="16" style="73" customWidth="1"/>
    <col min="15115" max="15115" width="0" style="73" hidden="1" customWidth="1"/>
    <col min="15116" max="15116" width="13.42578125" style="73" customWidth="1"/>
    <col min="15117" max="15117" width="12.7109375" style="73" customWidth="1"/>
    <col min="15118" max="15122" width="13.140625" style="73" customWidth="1"/>
    <col min="15123" max="15123" width="18.140625" style="73" customWidth="1"/>
    <col min="15124" max="15124" width="13.42578125" style="73" customWidth="1"/>
    <col min="15125" max="15125" width="13.140625" style="73" customWidth="1"/>
    <col min="15126" max="15357" width="9.140625" style="73"/>
    <col min="15358" max="15358" width="2.140625" style="73" customWidth="1"/>
    <col min="15359" max="15359" width="0" style="73" hidden="1" customWidth="1"/>
    <col min="15360" max="15360" width="3.5703125" style="73" bestFit="1" customWidth="1"/>
    <col min="15361" max="15361" width="6" style="73" customWidth="1"/>
    <col min="15362" max="15362" width="4.42578125" style="73" customWidth="1"/>
    <col min="15363" max="15363" width="16.42578125" style="73" customWidth="1"/>
    <col min="15364" max="15364" width="0.140625" style="73" customWidth="1"/>
    <col min="15365" max="15367" width="0" style="73" hidden="1" customWidth="1"/>
    <col min="15368" max="15368" width="12.85546875" style="73" customWidth="1"/>
    <col min="15369" max="15369" width="13.140625" style="73" customWidth="1"/>
    <col min="15370" max="15370" width="16" style="73" customWidth="1"/>
    <col min="15371" max="15371" width="0" style="73" hidden="1" customWidth="1"/>
    <col min="15372" max="15372" width="13.42578125" style="73" customWidth="1"/>
    <col min="15373" max="15373" width="12.7109375" style="73" customWidth="1"/>
    <col min="15374" max="15378" width="13.140625" style="73" customWidth="1"/>
    <col min="15379" max="15379" width="18.140625" style="73" customWidth="1"/>
    <col min="15380" max="15380" width="13.42578125" style="73" customWidth="1"/>
    <col min="15381" max="15381" width="13.140625" style="73" customWidth="1"/>
    <col min="15382" max="15613" width="9.140625" style="73"/>
    <col min="15614" max="15614" width="2.140625" style="73" customWidth="1"/>
    <col min="15615" max="15615" width="0" style="73" hidden="1" customWidth="1"/>
    <col min="15616" max="15616" width="3.5703125" style="73" bestFit="1" customWidth="1"/>
    <col min="15617" max="15617" width="6" style="73" customWidth="1"/>
    <col min="15618" max="15618" width="4.42578125" style="73" customWidth="1"/>
    <col min="15619" max="15619" width="16.42578125" style="73" customWidth="1"/>
    <col min="15620" max="15620" width="0.140625" style="73" customWidth="1"/>
    <col min="15621" max="15623" width="0" style="73" hidden="1" customWidth="1"/>
    <col min="15624" max="15624" width="12.85546875" style="73" customWidth="1"/>
    <col min="15625" max="15625" width="13.140625" style="73" customWidth="1"/>
    <col min="15626" max="15626" width="16" style="73" customWidth="1"/>
    <col min="15627" max="15627" width="0" style="73" hidden="1" customWidth="1"/>
    <col min="15628" max="15628" width="13.42578125" style="73" customWidth="1"/>
    <col min="15629" max="15629" width="12.7109375" style="73" customWidth="1"/>
    <col min="15630" max="15634" width="13.140625" style="73" customWidth="1"/>
    <col min="15635" max="15635" width="18.140625" style="73" customWidth="1"/>
    <col min="15636" max="15636" width="13.42578125" style="73" customWidth="1"/>
    <col min="15637" max="15637" width="13.140625" style="73" customWidth="1"/>
    <col min="15638" max="15869" width="9.140625" style="73"/>
    <col min="15870" max="15870" width="2.140625" style="73" customWidth="1"/>
    <col min="15871" max="15871" width="0" style="73" hidden="1" customWidth="1"/>
    <col min="15872" max="15872" width="3.5703125" style="73" bestFit="1" customWidth="1"/>
    <col min="15873" max="15873" width="6" style="73" customWidth="1"/>
    <col min="15874" max="15874" width="4.42578125" style="73" customWidth="1"/>
    <col min="15875" max="15875" width="16.42578125" style="73" customWidth="1"/>
    <col min="15876" max="15876" width="0.140625" style="73" customWidth="1"/>
    <col min="15877" max="15879" width="0" style="73" hidden="1" customWidth="1"/>
    <col min="15880" max="15880" width="12.85546875" style="73" customWidth="1"/>
    <col min="15881" max="15881" width="13.140625" style="73" customWidth="1"/>
    <col min="15882" max="15882" width="16" style="73" customWidth="1"/>
    <col min="15883" max="15883" width="0" style="73" hidden="1" customWidth="1"/>
    <col min="15884" max="15884" width="13.42578125" style="73" customWidth="1"/>
    <col min="15885" max="15885" width="12.7109375" style="73" customWidth="1"/>
    <col min="15886" max="15890" width="13.140625" style="73" customWidth="1"/>
    <col min="15891" max="15891" width="18.140625" style="73" customWidth="1"/>
    <col min="15892" max="15892" width="13.42578125" style="73" customWidth="1"/>
    <col min="15893" max="15893" width="13.140625" style="73" customWidth="1"/>
    <col min="15894" max="16125" width="9.140625" style="73"/>
    <col min="16126" max="16126" width="2.140625" style="73" customWidth="1"/>
    <col min="16127" max="16127" width="0" style="73" hidden="1" customWidth="1"/>
    <col min="16128" max="16128" width="3.5703125" style="73" bestFit="1" customWidth="1"/>
    <col min="16129" max="16129" width="6" style="73" customWidth="1"/>
    <col min="16130" max="16130" width="4.42578125" style="73" customWidth="1"/>
    <col min="16131" max="16131" width="16.42578125" style="73" customWidth="1"/>
    <col min="16132" max="16132" width="0.140625" style="73" customWidth="1"/>
    <col min="16133" max="16135" width="0" style="73" hidden="1" customWidth="1"/>
    <col min="16136" max="16136" width="12.85546875" style="73" customWidth="1"/>
    <col min="16137" max="16137" width="13.140625" style="73" customWidth="1"/>
    <col min="16138" max="16138" width="16" style="73" customWidth="1"/>
    <col min="16139" max="16139" width="0" style="73" hidden="1" customWidth="1"/>
    <col min="16140" max="16140" width="13.42578125" style="73" customWidth="1"/>
    <col min="16141" max="16141" width="12.7109375" style="73" customWidth="1"/>
    <col min="16142" max="16146" width="13.140625" style="73" customWidth="1"/>
    <col min="16147" max="16147" width="18.140625" style="73" customWidth="1"/>
    <col min="16148" max="16148" width="13.42578125" style="73" customWidth="1"/>
    <col min="16149" max="16149" width="13.140625" style="73" customWidth="1"/>
    <col min="16150" max="16384" width="9.140625" style="73"/>
  </cols>
  <sheetData>
    <row r="1" spans="1:21" ht="15">
      <c r="A1" s="414" t="s">
        <v>183</v>
      </c>
      <c r="B1" s="414"/>
      <c r="C1" s="414"/>
      <c r="D1" s="414"/>
      <c r="E1" s="414"/>
      <c r="F1" s="414"/>
      <c r="G1" s="414"/>
      <c r="H1" s="414"/>
      <c r="I1" s="414"/>
      <c r="J1" s="414"/>
      <c r="K1" s="414"/>
      <c r="L1" s="414"/>
      <c r="M1" s="414"/>
      <c r="N1" s="414"/>
      <c r="O1" s="414"/>
      <c r="P1" s="414"/>
      <c r="Q1" s="414"/>
      <c r="R1" s="414"/>
      <c r="S1" s="414"/>
      <c r="T1" s="414"/>
      <c r="U1" s="414"/>
    </row>
    <row r="2" spans="1:21" ht="15">
      <c r="A2" s="414" t="s">
        <v>423</v>
      </c>
      <c r="B2" s="414"/>
      <c r="C2" s="414"/>
      <c r="D2" s="414"/>
      <c r="E2" s="414"/>
      <c r="F2" s="414"/>
      <c r="G2" s="414"/>
      <c r="H2" s="414"/>
      <c r="I2" s="414"/>
      <c r="J2" s="414"/>
      <c r="K2" s="414"/>
      <c r="L2" s="414"/>
      <c r="M2" s="414"/>
      <c r="N2" s="414"/>
      <c r="O2" s="414"/>
      <c r="P2" s="414"/>
      <c r="Q2" s="414"/>
      <c r="R2" s="414"/>
      <c r="S2" s="414"/>
      <c r="T2" s="414"/>
      <c r="U2" s="414"/>
    </row>
    <row r="3" spans="1:21" ht="13.5" thickBot="1">
      <c r="H3" s="415"/>
      <c r="I3" s="415"/>
    </row>
    <row r="4" spans="1:21" s="96" customFormat="1" ht="60" customHeight="1" thickBot="1">
      <c r="A4" s="178" t="s">
        <v>0</v>
      </c>
      <c r="B4" s="95" t="s">
        <v>184</v>
      </c>
      <c r="C4" s="86"/>
      <c r="D4" s="86"/>
      <c r="E4" s="87"/>
      <c r="F4" s="79" t="s">
        <v>185</v>
      </c>
      <c r="G4" s="79" t="s">
        <v>186</v>
      </c>
      <c r="H4" s="79" t="s">
        <v>187</v>
      </c>
      <c r="I4" s="79" t="s">
        <v>424</v>
      </c>
      <c r="J4" s="79" t="s">
        <v>425</v>
      </c>
      <c r="K4" s="79" t="s">
        <v>362</v>
      </c>
      <c r="L4" s="79" t="s">
        <v>340</v>
      </c>
      <c r="M4" s="79" t="s">
        <v>341</v>
      </c>
      <c r="N4" s="79" t="s">
        <v>342</v>
      </c>
      <c r="O4" s="79" t="s">
        <v>363</v>
      </c>
      <c r="P4" s="79" t="s">
        <v>354</v>
      </c>
      <c r="Q4" s="79" t="s">
        <v>533</v>
      </c>
      <c r="R4" s="79" t="s">
        <v>441</v>
      </c>
      <c r="S4" s="79" t="s">
        <v>442</v>
      </c>
      <c r="T4" s="79" t="s">
        <v>339</v>
      </c>
      <c r="U4" s="79" t="s">
        <v>3</v>
      </c>
    </row>
    <row r="5" spans="1:21" s="96" customFormat="1" ht="30.75" customHeight="1" thickBot="1">
      <c r="A5" s="88" t="s">
        <v>199</v>
      </c>
      <c r="B5" s="74" t="s">
        <v>200</v>
      </c>
      <c r="C5" s="89"/>
      <c r="D5" s="89"/>
      <c r="E5" s="90"/>
      <c r="F5" s="74" t="s">
        <v>188</v>
      </c>
      <c r="G5" s="74" t="s">
        <v>193</v>
      </c>
      <c r="H5" s="74" t="s">
        <v>201</v>
      </c>
      <c r="I5" s="74" t="s">
        <v>189</v>
      </c>
      <c r="J5" s="74" t="s">
        <v>426</v>
      </c>
      <c r="K5" s="74" t="s">
        <v>190</v>
      </c>
      <c r="L5" s="74" t="s">
        <v>191</v>
      </c>
      <c r="M5" s="74" t="s">
        <v>192</v>
      </c>
      <c r="N5" s="74" t="s">
        <v>429</v>
      </c>
      <c r="O5" s="74" t="s">
        <v>210</v>
      </c>
      <c r="P5" s="74" t="s">
        <v>431</v>
      </c>
      <c r="Q5" s="74" t="s">
        <v>537</v>
      </c>
      <c r="R5" s="74" t="s">
        <v>538</v>
      </c>
      <c r="S5" s="74" t="s">
        <v>190</v>
      </c>
      <c r="T5" s="74" t="s">
        <v>190</v>
      </c>
      <c r="U5" s="74" t="s">
        <v>191</v>
      </c>
    </row>
    <row r="6" spans="1:21" s="96" customFormat="1" ht="34.5" customHeight="1">
      <c r="A6" s="91">
        <v>1</v>
      </c>
      <c r="B6" s="416" t="s">
        <v>202</v>
      </c>
      <c r="C6" s="416"/>
      <c r="D6" s="416"/>
      <c r="E6" s="416"/>
      <c r="F6" s="99">
        <f>ΠΙΝ1_ΑΔΙΑΘ.ΥΠΟΛΟΙΠΑ!E139</f>
        <v>18628935.84</v>
      </c>
      <c r="G6" s="99">
        <f>ΠΙΝ1_ΑΔΙΑΘ.ΥΠΟΛΟΙΠΑ!F139</f>
        <v>12333561.879999999</v>
      </c>
      <c r="H6" s="99">
        <f>ΠΙΝ1_ΑΔΙΑΘ.ΥΠΟΛΟΙΠΑ!G139</f>
        <v>18221415.32</v>
      </c>
      <c r="I6" s="99">
        <f>ΠΙΝ1_ΑΔΙΑΘ.ΥΠΟΛΟΙΠΑ!H139</f>
        <v>4808906.22</v>
      </c>
      <c r="J6" s="236">
        <f>ΠΙΝ1_ΑΔΙΑΘ.ΥΠΟΛΟΙΠΑ!I139</f>
        <v>13412509.100000003</v>
      </c>
      <c r="K6" s="236">
        <f>ΠΙΝ1_ΑΔΙΑΘ.ΥΠΟΛΟΙΠΑ!J139</f>
        <v>212303.7</v>
      </c>
      <c r="L6" s="236">
        <f>ΠΙΝ1_ΑΔΙΑΘ.ΥΠΟΛΟΙΠΑ!K139</f>
        <v>361697.1</v>
      </c>
      <c r="M6" s="236">
        <f>ΠΙΝ1_ΑΔΙΑΘ.ΥΠΟΛΟΙΠΑ!L139</f>
        <v>53306.62</v>
      </c>
      <c r="N6" s="236">
        <f>ΠΙΝ1_ΑΔΙΑΘ.ΥΠΟΛΟΙΠΑ!M139</f>
        <v>627307.41999999993</v>
      </c>
      <c r="O6" s="236">
        <f>ΠΙΝ1_ΑΔΙΑΘ.ΥΠΟΛΟΙΠΑ!N139</f>
        <v>1036764.2</v>
      </c>
      <c r="P6" s="236">
        <f>ΠΙΝ1_ΑΔΙΑΘ.ΥΠΟΛΟΙΠΑ!O139</f>
        <v>1664071.6199999999</v>
      </c>
      <c r="Q6" s="99">
        <v>5751150.7699999996</v>
      </c>
      <c r="R6" s="99">
        <f>H6-Q6</f>
        <v>12470264.550000001</v>
      </c>
      <c r="S6" s="99">
        <f>H6-R6</f>
        <v>5751150.7699999996</v>
      </c>
      <c r="T6" s="99">
        <v>9068665.1499999985</v>
      </c>
      <c r="U6" s="103"/>
    </row>
    <row r="7" spans="1:21" s="96" customFormat="1" ht="15.75" customHeight="1" thickBot="1">
      <c r="A7" s="412" t="s">
        <v>204</v>
      </c>
      <c r="B7" s="413"/>
      <c r="C7" s="93"/>
      <c r="D7" s="93"/>
      <c r="E7" s="93"/>
      <c r="F7" s="94">
        <f>F6</f>
        <v>18628935.84</v>
      </c>
      <c r="G7" s="94">
        <f t="shared" ref="G7:T7" si="0">G6</f>
        <v>12333561.879999999</v>
      </c>
      <c r="H7" s="94">
        <f t="shared" si="0"/>
        <v>18221415.32</v>
      </c>
      <c r="I7" s="94">
        <f t="shared" si="0"/>
        <v>4808906.22</v>
      </c>
      <c r="J7" s="94">
        <f t="shared" si="0"/>
        <v>13412509.100000003</v>
      </c>
      <c r="K7" s="94">
        <f t="shared" si="0"/>
        <v>212303.7</v>
      </c>
      <c r="L7" s="94">
        <f t="shared" si="0"/>
        <v>361697.1</v>
      </c>
      <c r="M7" s="94">
        <f t="shared" si="0"/>
        <v>53306.62</v>
      </c>
      <c r="N7" s="94">
        <f t="shared" si="0"/>
        <v>627307.41999999993</v>
      </c>
      <c r="O7" s="94">
        <f t="shared" si="0"/>
        <v>1036764.2</v>
      </c>
      <c r="P7" s="94">
        <f t="shared" si="0"/>
        <v>1664071.6199999999</v>
      </c>
      <c r="Q7" s="94">
        <f t="shared" si="0"/>
        <v>5751150.7699999996</v>
      </c>
      <c r="R7" s="94">
        <f t="shared" si="0"/>
        <v>12470264.550000001</v>
      </c>
      <c r="S7" s="94">
        <f t="shared" ref="S7" si="1">S6</f>
        <v>5751150.7699999996</v>
      </c>
      <c r="T7" s="94">
        <f t="shared" si="0"/>
        <v>9068665.1499999985</v>
      </c>
      <c r="U7" s="105"/>
    </row>
    <row r="8" spans="1:21" s="96" customFormat="1" ht="92.25" customHeight="1">
      <c r="A8" s="92">
        <v>2</v>
      </c>
      <c r="B8" s="203" t="s">
        <v>427</v>
      </c>
      <c r="C8" s="76"/>
      <c r="D8" s="76"/>
      <c r="E8" s="76"/>
      <c r="F8" s="75">
        <v>27136063.510000002</v>
      </c>
      <c r="G8" s="75">
        <v>14471913.09</v>
      </c>
      <c r="H8" s="75">
        <v>27136063.510000002</v>
      </c>
      <c r="I8" s="75">
        <v>2262059.1999999997</v>
      </c>
      <c r="J8" s="75">
        <v>24873549.59</v>
      </c>
      <c r="K8" s="75">
        <v>328785.95</v>
      </c>
      <c r="L8" s="75">
        <v>34985.4</v>
      </c>
      <c r="M8" s="75">
        <v>10729.58</v>
      </c>
      <c r="N8" s="75">
        <v>374500.93</v>
      </c>
      <c r="O8" s="75">
        <v>673268.71010000003</v>
      </c>
      <c r="P8" s="75">
        <v>1047769.6401</v>
      </c>
      <c r="Q8" s="75">
        <v>3885218.16</v>
      </c>
      <c r="R8" s="383">
        <f t="shared" ref="R8:R9" si="2">H8-Q8</f>
        <v>23250845.350000001</v>
      </c>
      <c r="S8" s="75">
        <v>7556174.5499999998</v>
      </c>
      <c r="T8" s="75">
        <v>8502750.5500000007</v>
      </c>
      <c r="U8" s="104" t="s">
        <v>539</v>
      </c>
    </row>
    <row r="9" spans="1:21" s="96" customFormat="1" ht="80.25" customHeight="1">
      <c r="A9" s="92">
        <v>3</v>
      </c>
      <c r="B9" s="203" t="s">
        <v>624</v>
      </c>
      <c r="C9" s="76"/>
      <c r="D9" s="76"/>
      <c r="E9" s="76"/>
      <c r="F9" s="75">
        <v>10099959.539999999</v>
      </c>
      <c r="G9" s="75">
        <v>9710696.4800000004</v>
      </c>
      <c r="H9" s="75">
        <v>10099959.539999999</v>
      </c>
      <c r="I9" s="75">
        <v>8319637.6900000004</v>
      </c>
      <c r="J9" s="75">
        <v>1780321.85</v>
      </c>
      <c r="K9" s="75">
        <v>192199.71000000002</v>
      </c>
      <c r="L9" s="75">
        <v>37950.31</v>
      </c>
      <c r="M9" s="75">
        <v>0</v>
      </c>
      <c r="N9" s="75">
        <v>230150.02000000002</v>
      </c>
      <c r="O9" s="75">
        <v>5790.79</v>
      </c>
      <c r="P9" s="75">
        <v>235940.81</v>
      </c>
      <c r="Q9" s="75">
        <v>8576318.7200000007</v>
      </c>
      <c r="R9" s="75">
        <f t="shared" si="2"/>
        <v>1523640.8199999984</v>
      </c>
      <c r="S9" s="75">
        <v>238319.44</v>
      </c>
      <c r="T9" s="75">
        <v>491368.19</v>
      </c>
      <c r="U9" s="207"/>
    </row>
    <row r="10" spans="1:21" s="96" customFormat="1" ht="15.75" customHeight="1" thickBot="1">
      <c r="A10" s="412" t="s">
        <v>435</v>
      </c>
      <c r="B10" s="413"/>
      <c r="C10" s="93"/>
      <c r="D10" s="93"/>
      <c r="E10" s="93"/>
      <c r="F10" s="94">
        <f>SUM(F8:F9)</f>
        <v>37236023.049999997</v>
      </c>
      <c r="G10" s="94">
        <f t="shared" ref="G10:T10" si="3">SUM(G8:G9)</f>
        <v>24182609.57</v>
      </c>
      <c r="H10" s="94">
        <f t="shared" si="3"/>
        <v>37236023.049999997</v>
      </c>
      <c r="I10" s="94">
        <f t="shared" si="3"/>
        <v>10581696.890000001</v>
      </c>
      <c r="J10" s="94">
        <f t="shared" si="3"/>
        <v>26653871.440000001</v>
      </c>
      <c r="K10" s="94">
        <f t="shared" si="3"/>
        <v>520985.66000000003</v>
      </c>
      <c r="L10" s="94">
        <f t="shared" si="3"/>
        <v>72935.709999999992</v>
      </c>
      <c r="M10" s="94">
        <f t="shared" si="3"/>
        <v>10729.58</v>
      </c>
      <c r="N10" s="94">
        <f t="shared" si="3"/>
        <v>604650.94999999995</v>
      </c>
      <c r="O10" s="94">
        <f t="shared" si="3"/>
        <v>679059.50010000006</v>
      </c>
      <c r="P10" s="94">
        <f t="shared" si="3"/>
        <v>1283710.4501</v>
      </c>
      <c r="Q10" s="94">
        <f t="shared" si="3"/>
        <v>12461536.880000001</v>
      </c>
      <c r="R10" s="94">
        <f t="shared" si="3"/>
        <v>24774486.170000002</v>
      </c>
      <c r="S10" s="94">
        <f t="shared" ref="S10" si="4">SUM(S8:S9)</f>
        <v>7794493.9900000002</v>
      </c>
      <c r="T10" s="94">
        <f t="shared" si="3"/>
        <v>8994118.7400000002</v>
      </c>
      <c r="U10" s="105"/>
    </row>
    <row r="11" spans="1:21" s="96" customFormat="1" ht="15.75" customHeight="1" thickBot="1">
      <c r="A11" s="412" t="s">
        <v>436</v>
      </c>
      <c r="B11" s="413"/>
      <c r="C11" s="93"/>
      <c r="D11" s="93"/>
      <c r="E11" s="93"/>
      <c r="F11" s="94">
        <f>F7+F10</f>
        <v>55864958.890000001</v>
      </c>
      <c r="G11" s="94">
        <f t="shared" ref="G11:T11" si="5">G7+G10</f>
        <v>36516171.450000003</v>
      </c>
      <c r="H11" s="94">
        <f t="shared" si="5"/>
        <v>55457438.369999997</v>
      </c>
      <c r="I11" s="94">
        <f t="shared" si="5"/>
        <v>15390603.109999999</v>
      </c>
      <c r="J11" s="94">
        <f t="shared" si="5"/>
        <v>40066380.540000007</v>
      </c>
      <c r="K11" s="94">
        <f t="shared" si="5"/>
        <v>733289.3600000001</v>
      </c>
      <c r="L11" s="94">
        <f t="shared" si="5"/>
        <v>434632.80999999994</v>
      </c>
      <c r="M11" s="94">
        <f t="shared" si="5"/>
        <v>64036.200000000004</v>
      </c>
      <c r="N11" s="94">
        <f t="shared" si="5"/>
        <v>1231958.3699999999</v>
      </c>
      <c r="O11" s="94">
        <f t="shared" si="5"/>
        <v>1715823.7001</v>
      </c>
      <c r="P11" s="94">
        <f t="shared" si="5"/>
        <v>2947782.0701000001</v>
      </c>
      <c r="Q11" s="94">
        <f t="shared" si="5"/>
        <v>18212687.649999999</v>
      </c>
      <c r="R11" s="94">
        <f t="shared" si="5"/>
        <v>37244750.719999999</v>
      </c>
      <c r="S11" s="94">
        <f t="shared" ref="S11" si="6">S7+S10</f>
        <v>13545644.76</v>
      </c>
      <c r="T11" s="94">
        <f t="shared" si="5"/>
        <v>18062783.890000001</v>
      </c>
      <c r="U11" s="105"/>
    </row>
    <row r="12" spans="1:21" s="96" customFormat="1" ht="11.25" thickBot="1">
      <c r="A12" s="77"/>
      <c r="B12" s="77"/>
      <c r="C12" s="77"/>
      <c r="D12" s="77"/>
      <c r="E12" s="77"/>
      <c r="F12" s="77"/>
      <c r="G12" s="77"/>
      <c r="H12" s="77"/>
      <c r="I12" s="77"/>
      <c r="J12" s="77"/>
      <c r="K12" s="77"/>
      <c r="L12" s="97"/>
      <c r="M12" s="97"/>
      <c r="N12" s="97"/>
      <c r="O12" s="97"/>
      <c r="P12" s="97"/>
      <c r="Q12" s="97"/>
      <c r="R12" s="97"/>
      <c r="S12" s="97"/>
      <c r="T12" s="97"/>
      <c r="U12" s="97"/>
    </row>
    <row r="13" spans="1:21" s="96" customFormat="1" ht="58.5" customHeight="1">
      <c r="A13" s="78">
        <v>4</v>
      </c>
      <c r="B13" s="204" t="s">
        <v>208</v>
      </c>
      <c r="C13" s="98"/>
      <c r="D13" s="98"/>
      <c r="E13" s="98"/>
      <c r="F13" s="99">
        <v>36225137.310000002</v>
      </c>
      <c r="G13" s="99">
        <v>29626654.690000001</v>
      </c>
      <c r="H13" s="99">
        <v>36225137.310000002</v>
      </c>
      <c r="I13" s="99">
        <v>9251769.8600000013</v>
      </c>
      <c r="J13" s="99">
        <v>604080.31000000006</v>
      </c>
      <c r="K13" s="99">
        <v>0</v>
      </c>
      <c r="L13" s="99">
        <v>0</v>
      </c>
      <c r="M13" s="99">
        <v>604080.31000000006</v>
      </c>
      <c r="N13" s="99">
        <v>2418927.73</v>
      </c>
      <c r="O13" s="99">
        <v>3023008.04</v>
      </c>
      <c r="P13" s="99">
        <v>2828272.4400000004</v>
      </c>
      <c r="Q13" s="99">
        <v>23008370.57</v>
      </c>
      <c r="R13" s="99">
        <f>H13-Q13</f>
        <v>13216766.740000002</v>
      </c>
      <c r="S13" s="99">
        <v>3870522.79</v>
      </c>
      <c r="T13" s="99">
        <v>4229995.8099999996</v>
      </c>
      <c r="U13" s="208"/>
    </row>
    <row r="14" spans="1:21" s="96" customFormat="1" ht="15.75" customHeight="1" thickBot="1">
      <c r="A14" s="412" t="s">
        <v>437</v>
      </c>
      <c r="B14" s="413"/>
      <c r="C14" s="93"/>
      <c r="D14" s="93"/>
      <c r="E14" s="93"/>
      <c r="F14" s="94">
        <f>SUM(F13)</f>
        <v>36225137.310000002</v>
      </c>
      <c r="G14" s="94">
        <f t="shared" ref="G14:T14" si="7">SUM(G13)</f>
        <v>29626654.690000001</v>
      </c>
      <c r="H14" s="94">
        <f t="shared" si="7"/>
        <v>36225137.310000002</v>
      </c>
      <c r="I14" s="94">
        <f t="shared" si="7"/>
        <v>9251769.8600000013</v>
      </c>
      <c r="J14" s="94">
        <f t="shared" si="7"/>
        <v>604080.31000000006</v>
      </c>
      <c r="K14" s="94">
        <f t="shared" si="7"/>
        <v>0</v>
      </c>
      <c r="L14" s="94">
        <f t="shared" si="7"/>
        <v>0</v>
      </c>
      <c r="M14" s="94">
        <f t="shared" si="7"/>
        <v>604080.31000000006</v>
      </c>
      <c r="N14" s="94">
        <f t="shared" si="7"/>
        <v>2418927.73</v>
      </c>
      <c r="O14" s="94">
        <f t="shared" si="7"/>
        <v>3023008.04</v>
      </c>
      <c r="P14" s="94">
        <f t="shared" si="7"/>
        <v>2828272.4400000004</v>
      </c>
      <c r="Q14" s="94">
        <f t="shared" si="7"/>
        <v>23008370.57</v>
      </c>
      <c r="R14" s="94">
        <f t="shared" si="7"/>
        <v>13216766.740000002</v>
      </c>
      <c r="S14" s="94">
        <f t="shared" ref="S14" si="8">SUM(S13)</f>
        <v>3870522.79</v>
      </c>
      <c r="T14" s="94">
        <f t="shared" si="7"/>
        <v>4229995.8099999996</v>
      </c>
      <c r="U14" s="105"/>
    </row>
    <row r="15" spans="1:21" s="96" customFormat="1" ht="11.25" thickBot="1">
      <c r="A15" s="77"/>
      <c r="B15" s="77"/>
      <c r="C15" s="77"/>
      <c r="D15" s="77"/>
      <c r="E15" s="77"/>
      <c r="F15" s="77"/>
      <c r="G15" s="77"/>
      <c r="H15" s="77"/>
      <c r="I15" s="77"/>
      <c r="J15" s="77"/>
      <c r="K15" s="77"/>
      <c r="L15" s="97"/>
      <c r="M15" s="97"/>
      <c r="N15" s="97"/>
      <c r="O15" s="97"/>
      <c r="P15" s="97"/>
      <c r="Q15" s="97"/>
      <c r="R15" s="97"/>
      <c r="S15" s="97"/>
      <c r="T15" s="97"/>
      <c r="U15" s="97"/>
    </row>
    <row r="16" spans="1:21" s="96" customFormat="1" ht="38.25" customHeight="1" thickBot="1">
      <c r="A16" s="100">
        <v>5</v>
      </c>
      <c r="B16" s="101" t="s">
        <v>209</v>
      </c>
      <c r="C16" s="101"/>
      <c r="D16" s="101"/>
      <c r="E16" s="101"/>
      <c r="F16" s="102">
        <v>2704666.86</v>
      </c>
      <c r="G16" s="102">
        <v>2289439.4799999995</v>
      </c>
      <c r="H16" s="102">
        <v>2704666.86</v>
      </c>
      <c r="I16" s="102">
        <v>675882.24</v>
      </c>
      <c r="J16" s="102">
        <v>1512183.01</v>
      </c>
      <c r="K16" s="102">
        <v>0</v>
      </c>
      <c r="L16" s="102">
        <v>0</v>
      </c>
      <c r="M16" s="102">
        <v>0</v>
      </c>
      <c r="N16" s="102">
        <v>0</v>
      </c>
      <c r="O16" s="102">
        <v>79611.38</v>
      </c>
      <c r="P16" s="102">
        <v>79611.38</v>
      </c>
      <c r="Q16" s="102">
        <v>675882.24</v>
      </c>
      <c r="R16" s="102">
        <f>H16-Q16</f>
        <v>2028784.6199999999</v>
      </c>
      <c r="S16" s="102">
        <v>1015734.44</v>
      </c>
      <c r="T16" s="102">
        <v>1015734.44</v>
      </c>
      <c r="U16" s="102"/>
    </row>
    <row r="17" spans="1:21" s="96" customFormat="1" ht="17.25" customHeight="1" thickBot="1">
      <c r="A17" s="412" t="s">
        <v>438</v>
      </c>
      <c r="B17" s="413"/>
      <c r="C17" s="93"/>
      <c r="D17" s="93"/>
      <c r="E17" s="93"/>
      <c r="F17" s="94">
        <f>SUM(F16)</f>
        <v>2704666.86</v>
      </c>
      <c r="G17" s="94">
        <f t="shared" ref="G17:T17" si="9">SUM(G16)</f>
        <v>2289439.4799999995</v>
      </c>
      <c r="H17" s="94">
        <f t="shared" si="9"/>
        <v>2704666.86</v>
      </c>
      <c r="I17" s="94">
        <f t="shared" si="9"/>
        <v>675882.24</v>
      </c>
      <c r="J17" s="94">
        <f t="shared" si="9"/>
        <v>1512183.01</v>
      </c>
      <c r="K17" s="94">
        <f t="shared" si="9"/>
        <v>0</v>
      </c>
      <c r="L17" s="94">
        <f t="shared" si="9"/>
        <v>0</v>
      </c>
      <c r="M17" s="94">
        <f t="shared" si="9"/>
        <v>0</v>
      </c>
      <c r="N17" s="94">
        <f t="shared" si="9"/>
        <v>0</v>
      </c>
      <c r="O17" s="94">
        <f t="shared" si="9"/>
        <v>79611.38</v>
      </c>
      <c r="P17" s="94">
        <f t="shared" si="9"/>
        <v>79611.38</v>
      </c>
      <c r="Q17" s="94">
        <f t="shared" si="9"/>
        <v>675882.24</v>
      </c>
      <c r="R17" s="94">
        <f t="shared" si="9"/>
        <v>2028784.6199999999</v>
      </c>
      <c r="S17" s="94">
        <f t="shared" ref="S17" si="10">SUM(S16)</f>
        <v>1015734.44</v>
      </c>
      <c r="T17" s="94">
        <f t="shared" si="9"/>
        <v>1015734.44</v>
      </c>
      <c r="U17" s="105"/>
    </row>
    <row r="18" spans="1:21" s="96" customFormat="1" ht="20.25" customHeight="1" thickBot="1">
      <c r="A18" s="412" t="s">
        <v>439</v>
      </c>
      <c r="B18" s="413"/>
      <c r="C18" s="93"/>
      <c r="D18" s="93"/>
      <c r="E18" s="93"/>
      <c r="F18" s="94">
        <f>F11+F14+F17</f>
        <v>94794763.060000002</v>
      </c>
      <c r="G18" s="94">
        <f t="shared" ref="G18:T18" si="11">G11+G14+G17</f>
        <v>68432265.620000005</v>
      </c>
      <c r="H18" s="94">
        <f t="shared" si="11"/>
        <v>94387242.540000007</v>
      </c>
      <c r="I18" s="94">
        <f t="shared" si="11"/>
        <v>25318255.209999997</v>
      </c>
      <c r="J18" s="94">
        <f t="shared" si="11"/>
        <v>42182643.860000007</v>
      </c>
      <c r="K18" s="94">
        <f t="shared" si="11"/>
        <v>733289.3600000001</v>
      </c>
      <c r="L18" s="94">
        <f t="shared" si="11"/>
        <v>434632.80999999994</v>
      </c>
      <c r="M18" s="94">
        <f t="shared" si="11"/>
        <v>668116.51</v>
      </c>
      <c r="N18" s="94">
        <f t="shared" si="11"/>
        <v>3650886.0999999996</v>
      </c>
      <c r="O18" s="94">
        <f t="shared" si="11"/>
        <v>4818443.1200999999</v>
      </c>
      <c r="P18" s="94">
        <f t="shared" si="11"/>
        <v>5855665.8901000004</v>
      </c>
      <c r="Q18" s="94">
        <f t="shared" si="11"/>
        <v>41896940.460000001</v>
      </c>
      <c r="R18" s="94">
        <f t="shared" si="11"/>
        <v>52490302.079999998</v>
      </c>
      <c r="S18" s="94">
        <f t="shared" ref="S18" si="12">S11+S14+S17</f>
        <v>18431901.990000002</v>
      </c>
      <c r="T18" s="94">
        <f t="shared" si="11"/>
        <v>23308514.140000001</v>
      </c>
      <c r="U18" s="105"/>
    </row>
  </sheetData>
  <mergeCells count="10">
    <mergeCell ref="A11:B11"/>
    <mergeCell ref="A14:B14"/>
    <mergeCell ref="A17:B17"/>
    <mergeCell ref="A18:B18"/>
    <mergeCell ref="A1:U1"/>
    <mergeCell ref="A2:U2"/>
    <mergeCell ref="H3:I3"/>
    <mergeCell ref="B6:E6"/>
    <mergeCell ref="A7:B7"/>
    <mergeCell ref="A10:B10"/>
  </mergeCells>
  <pageMargins left="0.70866141732283472" right="0.70866141732283472" top="0.78740157480314965" bottom="0.74803149606299213" header="0.31496062992125984" footer="0.31496062992125984"/>
  <pageSetup paperSize="9" scale="89" orientation="landscape" r:id="rId1"/>
  <headerFooter>
    <oddHeader>&amp;LΠΕΡΙΦΕΡΕΙΑ ΝΟΤΙΟΥ ΑΙΓΑΙΟΥ
ΓΕΝΙΚΗ Δ/ΝΣΗ ΑΠΠΥ
Δ/ΝΣΗ ΑΝΑΠΤΥΞΙΑΚΟΥ ΠΡΟΓΡΑΜΜΑΤΙΣΜΟΥ (ΔΙΑΠ)</oddHeader>
  </headerFooter>
</worksheet>
</file>

<file path=xl/worksheets/sheet9.xml><?xml version="1.0" encoding="utf-8"?>
<worksheet xmlns="http://schemas.openxmlformats.org/spreadsheetml/2006/main" xmlns:r="http://schemas.openxmlformats.org/officeDocument/2006/relationships">
  <sheetPr>
    <pageSetUpPr fitToPage="1"/>
  </sheetPr>
  <dimension ref="A1:V18"/>
  <sheetViews>
    <sheetView tabSelected="1" topLeftCell="A25" workbookViewId="0">
      <selection activeCell="U14" sqref="U14"/>
    </sheetView>
  </sheetViews>
  <sheetFormatPr defaultRowHeight="12.75"/>
  <cols>
    <col min="1" max="1" width="5.42578125" style="73" customWidth="1"/>
    <col min="2" max="2" width="24.42578125" style="73" customWidth="1"/>
    <col min="3" max="3" width="0.140625" style="73" hidden="1" customWidth="1"/>
    <col min="4" max="4" width="1.28515625" style="73" hidden="1" customWidth="1"/>
    <col min="5" max="5" width="0.85546875" style="73" hidden="1" customWidth="1"/>
    <col min="6" max="6" width="11.42578125" style="313" customWidth="1"/>
    <col min="7" max="7" width="16.28515625" style="73" customWidth="1"/>
    <col min="8" max="8" width="15.5703125" style="73" customWidth="1"/>
    <col min="9" max="9" width="14.5703125" style="73" bestFit="1" customWidth="1"/>
    <col min="10" max="11" width="12.7109375" style="73" hidden="1" customWidth="1"/>
    <col min="12" max="12" width="11.85546875" style="73" hidden="1" customWidth="1"/>
    <col min="13" max="13" width="11.7109375" style="73" hidden="1" customWidth="1"/>
    <col min="14" max="14" width="15" style="73" hidden="1" customWidth="1"/>
    <col min="15" max="15" width="15.28515625" style="73" hidden="1" customWidth="1"/>
    <col min="16" max="17" width="15" style="73" hidden="1" customWidth="1"/>
    <col min="18" max="18" width="13.7109375" style="73" bestFit="1" customWidth="1"/>
    <col min="19" max="19" width="12.7109375" style="73" bestFit="1" customWidth="1"/>
    <col min="20" max="20" width="14.28515625" style="73" hidden="1" customWidth="1"/>
    <col min="21" max="21" width="14.28515625" style="73" bestFit="1" customWidth="1"/>
    <col min="22" max="22" width="18.85546875" style="73" customWidth="1"/>
    <col min="23" max="254" width="9.140625" style="73"/>
    <col min="255" max="255" width="2.140625" style="73" customWidth="1"/>
    <col min="256" max="256" width="0" style="73" hidden="1" customWidth="1"/>
    <col min="257" max="257" width="3.5703125" style="73" bestFit="1" customWidth="1"/>
    <col min="258" max="258" width="6" style="73" customWidth="1"/>
    <col min="259" max="259" width="4.42578125" style="73" customWidth="1"/>
    <col min="260" max="260" width="16.42578125" style="73" customWidth="1"/>
    <col min="261" max="261" width="0.140625" style="73" customWidth="1"/>
    <col min="262" max="264" width="0" style="73" hidden="1" customWidth="1"/>
    <col min="265" max="265" width="12.85546875" style="73" customWidth="1"/>
    <col min="266" max="266" width="13.140625" style="73" customWidth="1"/>
    <col min="267" max="267" width="16" style="73" customWidth="1"/>
    <col min="268" max="268" width="0" style="73" hidden="1" customWidth="1"/>
    <col min="269" max="269" width="13.42578125" style="73" customWidth="1"/>
    <col min="270" max="270" width="12.7109375" style="73" customWidth="1"/>
    <col min="271" max="275" width="13.140625" style="73" customWidth="1"/>
    <col min="276" max="276" width="18.140625" style="73" customWidth="1"/>
    <col min="277" max="277" width="13.42578125" style="73" customWidth="1"/>
    <col min="278" max="278" width="13.140625" style="73" customWidth="1"/>
    <col min="279" max="510" width="9.140625" style="73"/>
    <col min="511" max="511" width="2.140625" style="73" customWidth="1"/>
    <col min="512" max="512" width="0" style="73" hidden="1" customWidth="1"/>
    <col min="513" max="513" width="3.5703125" style="73" bestFit="1" customWidth="1"/>
    <col min="514" max="514" width="6" style="73" customWidth="1"/>
    <col min="515" max="515" width="4.42578125" style="73" customWidth="1"/>
    <col min="516" max="516" width="16.42578125" style="73" customWidth="1"/>
    <col min="517" max="517" width="0.140625" style="73" customWidth="1"/>
    <col min="518" max="520" width="0" style="73" hidden="1" customWidth="1"/>
    <col min="521" max="521" width="12.85546875" style="73" customWidth="1"/>
    <col min="522" max="522" width="13.140625" style="73" customWidth="1"/>
    <col min="523" max="523" width="16" style="73" customWidth="1"/>
    <col min="524" max="524" width="0" style="73" hidden="1" customWidth="1"/>
    <col min="525" max="525" width="13.42578125" style="73" customWidth="1"/>
    <col min="526" max="526" width="12.7109375" style="73" customWidth="1"/>
    <col min="527" max="531" width="13.140625" style="73" customWidth="1"/>
    <col min="532" max="532" width="18.140625" style="73" customWidth="1"/>
    <col min="533" max="533" width="13.42578125" style="73" customWidth="1"/>
    <col min="534" max="534" width="13.140625" style="73" customWidth="1"/>
    <col min="535" max="766" width="9.140625" style="73"/>
    <col min="767" max="767" width="2.140625" style="73" customWidth="1"/>
    <col min="768" max="768" width="0" style="73" hidden="1" customWidth="1"/>
    <col min="769" max="769" width="3.5703125" style="73" bestFit="1" customWidth="1"/>
    <col min="770" max="770" width="6" style="73" customWidth="1"/>
    <col min="771" max="771" width="4.42578125" style="73" customWidth="1"/>
    <col min="772" max="772" width="16.42578125" style="73" customWidth="1"/>
    <col min="773" max="773" width="0.140625" style="73" customWidth="1"/>
    <col min="774" max="776" width="0" style="73" hidden="1" customWidth="1"/>
    <col min="777" max="777" width="12.85546875" style="73" customWidth="1"/>
    <col min="778" max="778" width="13.140625" style="73" customWidth="1"/>
    <col min="779" max="779" width="16" style="73" customWidth="1"/>
    <col min="780" max="780" width="0" style="73" hidden="1" customWidth="1"/>
    <col min="781" max="781" width="13.42578125" style="73" customWidth="1"/>
    <col min="782" max="782" width="12.7109375" style="73" customWidth="1"/>
    <col min="783" max="787" width="13.140625" style="73" customWidth="1"/>
    <col min="788" max="788" width="18.140625" style="73" customWidth="1"/>
    <col min="789" max="789" width="13.42578125" style="73" customWidth="1"/>
    <col min="790" max="790" width="13.140625" style="73" customWidth="1"/>
    <col min="791" max="1022" width="9.140625" style="73"/>
    <col min="1023" max="1023" width="2.140625" style="73" customWidth="1"/>
    <col min="1024" max="1024" width="0" style="73" hidden="1" customWidth="1"/>
    <col min="1025" max="1025" width="3.5703125" style="73" bestFit="1" customWidth="1"/>
    <col min="1026" max="1026" width="6" style="73" customWidth="1"/>
    <col min="1027" max="1027" width="4.42578125" style="73" customWidth="1"/>
    <col min="1028" max="1028" width="16.42578125" style="73" customWidth="1"/>
    <col min="1029" max="1029" width="0.140625" style="73" customWidth="1"/>
    <col min="1030" max="1032" width="0" style="73" hidden="1" customWidth="1"/>
    <col min="1033" max="1033" width="12.85546875" style="73" customWidth="1"/>
    <col min="1034" max="1034" width="13.140625" style="73" customWidth="1"/>
    <col min="1035" max="1035" width="16" style="73" customWidth="1"/>
    <col min="1036" max="1036" width="0" style="73" hidden="1" customWidth="1"/>
    <col min="1037" max="1037" width="13.42578125" style="73" customWidth="1"/>
    <col min="1038" max="1038" width="12.7109375" style="73" customWidth="1"/>
    <col min="1039" max="1043" width="13.140625" style="73" customWidth="1"/>
    <col min="1044" max="1044" width="18.140625" style="73" customWidth="1"/>
    <col min="1045" max="1045" width="13.42578125" style="73" customWidth="1"/>
    <col min="1046" max="1046" width="13.140625" style="73" customWidth="1"/>
    <col min="1047" max="1278" width="9.140625" style="73"/>
    <col min="1279" max="1279" width="2.140625" style="73" customWidth="1"/>
    <col min="1280" max="1280" width="0" style="73" hidden="1" customWidth="1"/>
    <col min="1281" max="1281" width="3.5703125" style="73" bestFit="1" customWidth="1"/>
    <col min="1282" max="1282" width="6" style="73" customWidth="1"/>
    <col min="1283" max="1283" width="4.42578125" style="73" customWidth="1"/>
    <col min="1284" max="1284" width="16.42578125" style="73" customWidth="1"/>
    <col min="1285" max="1285" width="0.140625" style="73" customWidth="1"/>
    <col min="1286" max="1288" width="0" style="73" hidden="1" customWidth="1"/>
    <col min="1289" max="1289" width="12.85546875" style="73" customWidth="1"/>
    <col min="1290" max="1290" width="13.140625" style="73" customWidth="1"/>
    <col min="1291" max="1291" width="16" style="73" customWidth="1"/>
    <col min="1292" max="1292" width="0" style="73" hidden="1" customWidth="1"/>
    <col min="1293" max="1293" width="13.42578125" style="73" customWidth="1"/>
    <col min="1294" max="1294" width="12.7109375" style="73" customWidth="1"/>
    <col min="1295" max="1299" width="13.140625" style="73" customWidth="1"/>
    <col min="1300" max="1300" width="18.140625" style="73" customWidth="1"/>
    <col min="1301" max="1301" width="13.42578125" style="73" customWidth="1"/>
    <col min="1302" max="1302" width="13.140625" style="73" customWidth="1"/>
    <col min="1303" max="1534" width="9.140625" style="73"/>
    <col min="1535" max="1535" width="2.140625" style="73" customWidth="1"/>
    <col min="1536" max="1536" width="0" style="73" hidden="1" customWidth="1"/>
    <col min="1537" max="1537" width="3.5703125" style="73" bestFit="1" customWidth="1"/>
    <col min="1538" max="1538" width="6" style="73" customWidth="1"/>
    <col min="1539" max="1539" width="4.42578125" style="73" customWidth="1"/>
    <col min="1540" max="1540" width="16.42578125" style="73" customWidth="1"/>
    <col min="1541" max="1541" width="0.140625" style="73" customWidth="1"/>
    <col min="1542" max="1544" width="0" style="73" hidden="1" customWidth="1"/>
    <col min="1545" max="1545" width="12.85546875" style="73" customWidth="1"/>
    <col min="1546" max="1546" width="13.140625" style="73" customWidth="1"/>
    <col min="1547" max="1547" width="16" style="73" customWidth="1"/>
    <col min="1548" max="1548" width="0" style="73" hidden="1" customWidth="1"/>
    <col min="1549" max="1549" width="13.42578125" style="73" customWidth="1"/>
    <col min="1550" max="1550" width="12.7109375" style="73" customWidth="1"/>
    <col min="1551" max="1555" width="13.140625" style="73" customWidth="1"/>
    <col min="1556" max="1556" width="18.140625" style="73" customWidth="1"/>
    <col min="1557" max="1557" width="13.42578125" style="73" customWidth="1"/>
    <col min="1558" max="1558" width="13.140625" style="73" customWidth="1"/>
    <col min="1559" max="1790" width="9.140625" style="73"/>
    <col min="1791" max="1791" width="2.140625" style="73" customWidth="1"/>
    <col min="1792" max="1792" width="0" style="73" hidden="1" customWidth="1"/>
    <col min="1793" max="1793" width="3.5703125" style="73" bestFit="1" customWidth="1"/>
    <col min="1794" max="1794" width="6" style="73" customWidth="1"/>
    <col min="1795" max="1795" width="4.42578125" style="73" customWidth="1"/>
    <col min="1796" max="1796" width="16.42578125" style="73" customWidth="1"/>
    <col min="1797" max="1797" width="0.140625" style="73" customWidth="1"/>
    <col min="1798" max="1800" width="0" style="73" hidden="1" customWidth="1"/>
    <col min="1801" max="1801" width="12.85546875" style="73" customWidth="1"/>
    <col min="1802" max="1802" width="13.140625" style="73" customWidth="1"/>
    <col min="1803" max="1803" width="16" style="73" customWidth="1"/>
    <col min="1804" max="1804" width="0" style="73" hidden="1" customWidth="1"/>
    <col min="1805" max="1805" width="13.42578125" style="73" customWidth="1"/>
    <col min="1806" max="1806" width="12.7109375" style="73" customWidth="1"/>
    <col min="1807" max="1811" width="13.140625" style="73" customWidth="1"/>
    <col min="1812" max="1812" width="18.140625" style="73" customWidth="1"/>
    <col min="1813" max="1813" width="13.42578125" style="73" customWidth="1"/>
    <col min="1814" max="1814" width="13.140625" style="73" customWidth="1"/>
    <col min="1815" max="2046" width="9.140625" style="73"/>
    <col min="2047" max="2047" width="2.140625" style="73" customWidth="1"/>
    <col min="2048" max="2048" width="0" style="73" hidden="1" customWidth="1"/>
    <col min="2049" max="2049" width="3.5703125" style="73" bestFit="1" customWidth="1"/>
    <col min="2050" max="2050" width="6" style="73" customWidth="1"/>
    <col min="2051" max="2051" width="4.42578125" style="73" customWidth="1"/>
    <col min="2052" max="2052" width="16.42578125" style="73" customWidth="1"/>
    <col min="2053" max="2053" width="0.140625" style="73" customWidth="1"/>
    <col min="2054" max="2056" width="0" style="73" hidden="1" customWidth="1"/>
    <col min="2057" max="2057" width="12.85546875" style="73" customWidth="1"/>
    <col min="2058" max="2058" width="13.140625" style="73" customWidth="1"/>
    <col min="2059" max="2059" width="16" style="73" customWidth="1"/>
    <col min="2060" max="2060" width="0" style="73" hidden="1" customWidth="1"/>
    <col min="2061" max="2061" width="13.42578125" style="73" customWidth="1"/>
    <col min="2062" max="2062" width="12.7109375" style="73" customWidth="1"/>
    <col min="2063" max="2067" width="13.140625" style="73" customWidth="1"/>
    <col min="2068" max="2068" width="18.140625" style="73" customWidth="1"/>
    <col min="2069" max="2069" width="13.42578125" style="73" customWidth="1"/>
    <col min="2070" max="2070" width="13.140625" style="73" customWidth="1"/>
    <col min="2071" max="2302" width="9.140625" style="73"/>
    <col min="2303" max="2303" width="2.140625" style="73" customWidth="1"/>
    <col min="2304" max="2304" width="0" style="73" hidden="1" customWidth="1"/>
    <col min="2305" max="2305" width="3.5703125" style="73" bestFit="1" customWidth="1"/>
    <col min="2306" max="2306" width="6" style="73" customWidth="1"/>
    <col min="2307" max="2307" width="4.42578125" style="73" customWidth="1"/>
    <col min="2308" max="2308" width="16.42578125" style="73" customWidth="1"/>
    <col min="2309" max="2309" width="0.140625" style="73" customWidth="1"/>
    <col min="2310" max="2312" width="0" style="73" hidden="1" customWidth="1"/>
    <col min="2313" max="2313" width="12.85546875" style="73" customWidth="1"/>
    <col min="2314" max="2314" width="13.140625" style="73" customWidth="1"/>
    <col min="2315" max="2315" width="16" style="73" customWidth="1"/>
    <col min="2316" max="2316" width="0" style="73" hidden="1" customWidth="1"/>
    <col min="2317" max="2317" width="13.42578125" style="73" customWidth="1"/>
    <col min="2318" max="2318" width="12.7109375" style="73" customWidth="1"/>
    <col min="2319" max="2323" width="13.140625" style="73" customWidth="1"/>
    <col min="2324" max="2324" width="18.140625" style="73" customWidth="1"/>
    <col min="2325" max="2325" width="13.42578125" style="73" customWidth="1"/>
    <col min="2326" max="2326" width="13.140625" style="73" customWidth="1"/>
    <col min="2327" max="2558" width="9.140625" style="73"/>
    <col min="2559" max="2559" width="2.140625" style="73" customWidth="1"/>
    <col min="2560" max="2560" width="0" style="73" hidden="1" customWidth="1"/>
    <col min="2561" max="2561" width="3.5703125" style="73" bestFit="1" customWidth="1"/>
    <col min="2562" max="2562" width="6" style="73" customWidth="1"/>
    <col min="2563" max="2563" width="4.42578125" style="73" customWidth="1"/>
    <col min="2564" max="2564" width="16.42578125" style="73" customWidth="1"/>
    <col min="2565" max="2565" width="0.140625" style="73" customWidth="1"/>
    <col min="2566" max="2568" width="0" style="73" hidden="1" customWidth="1"/>
    <col min="2569" max="2569" width="12.85546875" style="73" customWidth="1"/>
    <col min="2570" max="2570" width="13.140625" style="73" customWidth="1"/>
    <col min="2571" max="2571" width="16" style="73" customWidth="1"/>
    <col min="2572" max="2572" width="0" style="73" hidden="1" customWidth="1"/>
    <col min="2573" max="2573" width="13.42578125" style="73" customWidth="1"/>
    <col min="2574" max="2574" width="12.7109375" style="73" customWidth="1"/>
    <col min="2575" max="2579" width="13.140625" style="73" customWidth="1"/>
    <col min="2580" max="2580" width="18.140625" style="73" customWidth="1"/>
    <col min="2581" max="2581" width="13.42578125" style="73" customWidth="1"/>
    <col min="2582" max="2582" width="13.140625" style="73" customWidth="1"/>
    <col min="2583" max="2814" width="9.140625" style="73"/>
    <col min="2815" max="2815" width="2.140625" style="73" customWidth="1"/>
    <col min="2816" max="2816" width="0" style="73" hidden="1" customWidth="1"/>
    <col min="2817" max="2817" width="3.5703125" style="73" bestFit="1" customWidth="1"/>
    <col min="2818" max="2818" width="6" style="73" customWidth="1"/>
    <col min="2819" max="2819" width="4.42578125" style="73" customWidth="1"/>
    <col min="2820" max="2820" width="16.42578125" style="73" customWidth="1"/>
    <col min="2821" max="2821" width="0.140625" style="73" customWidth="1"/>
    <col min="2822" max="2824" width="0" style="73" hidden="1" customWidth="1"/>
    <col min="2825" max="2825" width="12.85546875" style="73" customWidth="1"/>
    <col min="2826" max="2826" width="13.140625" style="73" customWidth="1"/>
    <col min="2827" max="2827" width="16" style="73" customWidth="1"/>
    <col min="2828" max="2828" width="0" style="73" hidden="1" customWidth="1"/>
    <col min="2829" max="2829" width="13.42578125" style="73" customWidth="1"/>
    <col min="2830" max="2830" width="12.7109375" style="73" customWidth="1"/>
    <col min="2831" max="2835" width="13.140625" style="73" customWidth="1"/>
    <col min="2836" max="2836" width="18.140625" style="73" customWidth="1"/>
    <col min="2837" max="2837" width="13.42578125" style="73" customWidth="1"/>
    <col min="2838" max="2838" width="13.140625" style="73" customWidth="1"/>
    <col min="2839" max="3070" width="9.140625" style="73"/>
    <col min="3071" max="3071" width="2.140625" style="73" customWidth="1"/>
    <col min="3072" max="3072" width="0" style="73" hidden="1" customWidth="1"/>
    <col min="3073" max="3073" width="3.5703125" style="73" bestFit="1" customWidth="1"/>
    <col min="3074" max="3074" width="6" style="73" customWidth="1"/>
    <col min="3075" max="3075" width="4.42578125" style="73" customWidth="1"/>
    <col min="3076" max="3076" width="16.42578125" style="73" customWidth="1"/>
    <col min="3077" max="3077" width="0.140625" style="73" customWidth="1"/>
    <col min="3078" max="3080" width="0" style="73" hidden="1" customWidth="1"/>
    <col min="3081" max="3081" width="12.85546875" style="73" customWidth="1"/>
    <col min="3082" max="3082" width="13.140625" style="73" customWidth="1"/>
    <col min="3083" max="3083" width="16" style="73" customWidth="1"/>
    <col min="3084" max="3084" width="0" style="73" hidden="1" customWidth="1"/>
    <col min="3085" max="3085" width="13.42578125" style="73" customWidth="1"/>
    <col min="3086" max="3086" width="12.7109375" style="73" customWidth="1"/>
    <col min="3087" max="3091" width="13.140625" style="73" customWidth="1"/>
    <col min="3092" max="3092" width="18.140625" style="73" customWidth="1"/>
    <col min="3093" max="3093" width="13.42578125" style="73" customWidth="1"/>
    <col min="3094" max="3094" width="13.140625" style="73" customWidth="1"/>
    <col min="3095" max="3326" width="9.140625" style="73"/>
    <col min="3327" max="3327" width="2.140625" style="73" customWidth="1"/>
    <col min="3328" max="3328" width="0" style="73" hidden="1" customWidth="1"/>
    <col min="3329" max="3329" width="3.5703125" style="73" bestFit="1" customWidth="1"/>
    <col min="3330" max="3330" width="6" style="73" customWidth="1"/>
    <col min="3331" max="3331" width="4.42578125" style="73" customWidth="1"/>
    <col min="3332" max="3332" width="16.42578125" style="73" customWidth="1"/>
    <col min="3333" max="3333" width="0.140625" style="73" customWidth="1"/>
    <col min="3334" max="3336" width="0" style="73" hidden="1" customWidth="1"/>
    <col min="3337" max="3337" width="12.85546875" style="73" customWidth="1"/>
    <col min="3338" max="3338" width="13.140625" style="73" customWidth="1"/>
    <col min="3339" max="3339" width="16" style="73" customWidth="1"/>
    <col min="3340" max="3340" width="0" style="73" hidden="1" customWidth="1"/>
    <col min="3341" max="3341" width="13.42578125" style="73" customWidth="1"/>
    <col min="3342" max="3342" width="12.7109375" style="73" customWidth="1"/>
    <col min="3343" max="3347" width="13.140625" style="73" customWidth="1"/>
    <col min="3348" max="3348" width="18.140625" style="73" customWidth="1"/>
    <col min="3349" max="3349" width="13.42578125" style="73" customWidth="1"/>
    <col min="3350" max="3350" width="13.140625" style="73" customWidth="1"/>
    <col min="3351" max="3582" width="9.140625" style="73"/>
    <col min="3583" max="3583" width="2.140625" style="73" customWidth="1"/>
    <col min="3584" max="3584" width="0" style="73" hidden="1" customWidth="1"/>
    <col min="3585" max="3585" width="3.5703125" style="73" bestFit="1" customWidth="1"/>
    <col min="3586" max="3586" width="6" style="73" customWidth="1"/>
    <col min="3587" max="3587" width="4.42578125" style="73" customWidth="1"/>
    <col min="3588" max="3588" width="16.42578125" style="73" customWidth="1"/>
    <col min="3589" max="3589" width="0.140625" style="73" customWidth="1"/>
    <col min="3590" max="3592" width="0" style="73" hidden="1" customWidth="1"/>
    <col min="3593" max="3593" width="12.85546875" style="73" customWidth="1"/>
    <col min="3594" max="3594" width="13.140625" style="73" customWidth="1"/>
    <col min="3595" max="3595" width="16" style="73" customWidth="1"/>
    <col min="3596" max="3596" width="0" style="73" hidden="1" customWidth="1"/>
    <col min="3597" max="3597" width="13.42578125" style="73" customWidth="1"/>
    <col min="3598" max="3598" width="12.7109375" style="73" customWidth="1"/>
    <col min="3599" max="3603" width="13.140625" style="73" customWidth="1"/>
    <col min="3604" max="3604" width="18.140625" style="73" customWidth="1"/>
    <col min="3605" max="3605" width="13.42578125" style="73" customWidth="1"/>
    <col min="3606" max="3606" width="13.140625" style="73" customWidth="1"/>
    <col min="3607" max="3838" width="9.140625" style="73"/>
    <col min="3839" max="3839" width="2.140625" style="73" customWidth="1"/>
    <col min="3840" max="3840" width="0" style="73" hidden="1" customWidth="1"/>
    <col min="3841" max="3841" width="3.5703125" style="73" bestFit="1" customWidth="1"/>
    <col min="3842" max="3842" width="6" style="73" customWidth="1"/>
    <col min="3843" max="3843" width="4.42578125" style="73" customWidth="1"/>
    <col min="3844" max="3844" width="16.42578125" style="73" customWidth="1"/>
    <col min="3845" max="3845" width="0.140625" style="73" customWidth="1"/>
    <col min="3846" max="3848" width="0" style="73" hidden="1" customWidth="1"/>
    <col min="3849" max="3849" width="12.85546875" style="73" customWidth="1"/>
    <col min="3850" max="3850" width="13.140625" style="73" customWidth="1"/>
    <col min="3851" max="3851" width="16" style="73" customWidth="1"/>
    <col min="3852" max="3852" width="0" style="73" hidden="1" customWidth="1"/>
    <col min="3853" max="3853" width="13.42578125" style="73" customWidth="1"/>
    <col min="3854" max="3854" width="12.7109375" style="73" customWidth="1"/>
    <col min="3855" max="3859" width="13.140625" style="73" customWidth="1"/>
    <col min="3860" max="3860" width="18.140625" style="73" customWidth="1"/>
    <col min="3861" max="3861" width="13.42578125" style="73" customWidth="1"/>
    <col min="3862" max="3862" width="13.140625" style="73" customWidth="1"/>
    <col min="3863" max="4094" width="9.140625" style="73"/>
    <col min="4095" max="4095" width="2.140625" style="73" customWidth="1"/>
    <col min="4096" max="4096" width="0" style="73" hidden="1" customWidth="1"/>
    <col min="4097" max="4097" width="3.5703125" style="73" bestFit="1" customWidth="1"/>
    <col min="4098" max="4098" width="6" style="73" customWidth="1"/>
    <col min="4099" max="4099" width="4.42578125" style="73" customWidth="1"/>
    <col min="4100" max="4100" width="16.42578125" style="73" customWidth="1"/>
    <col min="4101" max="4101" width="0.140625" style="73" customWidth="1"/>
    <col min="4102" max="4104" width="0" style="73" hidden="1" customWidth="1"/>
    <col min="4105" max="4105" width="12.85546875" style="73" customWidth="1"/>
    <col min="4106" max="4106" width="13.140625" style="73" customWidth="1"/>
    <col min="4107" max="4107" width="16" style="73" customWidth="1"/>
    <col min="4108" max="4108" width="0" style="73" hidden="1" customWidth="1"/>
    <col min="4109" max="4109" width="13.42578125" style="73" customWidth="1"/>
    <col min="4110" max="4110" width="12.7109375" style="73" customWidth="1"/>
    <col min="4111" max="4115" width="13.140625" style="73" customWidth="1"/>
    <col min="4116" max="4116" width="18.140625" style="73" customWidth="1"/>
    <col min="4117" max="4117" width="13.42578125" style="73" customWidth="1"/>
    <col min="4118" max="4118" width="13.140625" style="73" customWidth="1"/>
    <col min="4119" max="4350" width="9.140625" style="73"/>
    <col min="4351" max="4351" width="2.140625" style="73" customWidth="1"/>
    <col min="4352" max="4352" width="0" style="73" hidden="1" customWidth="1"/>
    <col min="4353" max="4353" width="3.5703125" style="73" bestFit="1" customWidth="1"/>
    <col min="4354" max="4354" width="6" style="73" customWidth="1"/>
    <col min="4355" max="4355" width="4.42578125" style="73" customWidth="1"/>
    <col min="4356" max="4356" width="16.42578125" style="73" customWidth="1"/>
    <col min="4357" max="4357" width="0.140625" style="73" customWidth="1"/>
    <col min="4358" max="4360" width="0" style="73" hidden="1" customWidth="1"/>
    <col min="4361" max="4361" width="12.85546875" style="73" customWidth="1"/>
    <col min="4362" max="4362" width="13.140625" style="73" customWidth="1"/>
    <col min="4363" max="4363" width="16" style="73" customWidth="1"/>
    <col min="4364" max="4364" width="0" style="73" hidden="1" customWidth="1"/>
    <col min="4365" max="4365" width="13.42578125" style="73" customWidth="1"/>
    <col min="4366" max="4366" width="12.7109375" style="73" customWidth="1"/>
    <col min="4367" max="4371" width="13.140625" style="73" customWidth="1"/>
    <col min="4372" max="4372" width="18.140625" style="73" customWidth="1"/>
    <col min="4373" max="4373" width="13.42578125" style="73" customWidth="1"/>
    <col min="4374" max="4374" width="13.140625" style="73" customWidth="1"/>
    <col min="4375" max="4606" width="9.140625" style="73"/>
    <col min="4607" max="4607" width="2.140625" style="73" customWidth="1"/>
    <col min="4608" max="4608" width="0" style="73" hidden="1" customWidth="1"/>
    <col min="4609" max="4609" width="3.5703125" style="73" bestFit="1" customWidth="1"/>
    <col min="4610" max="4610" width="6" style="73" customWidth="1"/>
    <col min="4611" max="4611" width="4.42578125" style="73" customWidth="1"/>
    <col min="4612" max="4612" width="16.42578125" style="73" customWidth="1"/>
    <col min="4613" max="4613" width="0.140625" style="73" customWidth="1"/>
    <col min="4614" max="4616" width="0" style="73" hidden="1" customWidth="1"/>
    <col min="4617" max="4617" width="12.85546875" style="73" customWidth="1"/>
    <col min="4618" max="4618" width="13.140625" style="73" customWidth="1"/>
    <col min="4619" max="4619" width="16" style="73" customWidth="1"/>
    <col min="4620" max="4620" width="0" style="73" hidden="1" customWidth="1"/>
    <col min="4621" max="4621" width="13.42578125" style="73" customWidth="1"/>
    <col min="4622" max="4622" width="12.7109375" style="73" customWidth="1"/>
    <col min="4623" max="4627" width="13.140625" style="73" customWidth="1"/>
    <col min="4628" max="4628" width="18.140625" style="73" customWidth="1"/>
    <col min="4629" max="4629" width="13.42578125" style="73" customWidth="1"/>
    <col min="4630" max="4630" width="13.140625" style="73" customWidth="1"/>
    <col min="4631" max="4862" width="9.140625" style="73"/>
    <col min="4863" max="4863" width="2.140625" style="73" customWidth="1"/>
    <col min="4864" max="4864" width="0" style="73" hidden="1" customWidth="1"/>
    <col min="4865" max="4865" width="3.5703125" style="73" bestFit="1" customWidth="1"/>
    <col min="4866" max="4866" width="6" style="73" customWidth="1"/>
    <col min="4867" max="4867" width="4.42578125" style="73" customWidth="1"/>
    <col min="4868" max="4868" width="16.42578125" style="73" customWidth="1"/>
    <col min="4869" max="4869" width="0.140625" style="73" customWidth="1"/>
    <col min="4870" max="4872" width="0" style="73" hidden="1" customWidth="1"/>
    <col min="4873" max="4873" width="12.85546875" style="73" customWidth="1"/>
    <col min="4874" max="4874" width="13.140625" style="73" customWidth="1"/>
    <col min="4875" max="4875" width="16" style="73" customWidth="1"/>
    <col min="4876" max="4876" width="0" style="73" hidden="1" customWidth="1"/>
    <col min="4877" max="4877" width="13.42578125" style="73" customWidth="1"/>
    <col min="4878" max="4878" width="12.7109375" style="73" customWidth="1"/>
    <col min="4879" max="4883" width="13.140625" style="73" customWidth="1"/>
    <col min="4884" max="4884" width="18.140625" style="73" customWidth="1"/>
    <col min="4885" max="4885" width="13.42578125" style="73" customWidth="1"/>
    <col min="4886" max="4886" width="13.140625" style="73" customWidth="1"/>
    <col min="4887" max="5118" width="9.140625" style="73"/>
    <col min="5119" max="5119" width="2.140625" style="73" customWidth="1"/>
    <col min="5120" max="5120" width="0" style="73" hidden="1" customWidth="1"/>
    <col min="5121" max="5121" width="3.5703125" style="73" bestFit="1" customWidth="1"/>
    <col min="5122" max="5122" width="6" style="73" customWidth="1"/>
    <col min="5123" max="5123" width="4.42578125" style="73" customWidth="1"/>
    <col min="5124" max="5124" width="16.42578125" style="73" customWidth="1"/>
    <col min="5125" max="5125" width="0.140625" style="73" customWidth="1"/>
    <col min="5126" max="5128" width="0" style="73" hidden="1" customWidth="1"/>
    <col min="5129" max="5129" width="12.85546875" style="73" customWidth="1"/>
    <col min="5130" max="5130" width="13.140625" style="73" customWidth="1"/>
    <col min="5131" max="5131" width="16" style="73" customWidth="1"/>
    <col min="5132" max="5132" width="0" style="73" hidden="1" customWidth="1"/>
    <col min="5133" max="5133" width="13.42578125" style="73" customWidth="1"/>
    <col min="5134" max="5134" width="12.7109375" style="73" customWidth="1"/>
    <col min="5135" max="5139" width="13.140625" style="73" customWidth="1"/>
    <col min="5140" max="5140" width="18.140625" style="73" customWidth="1"/>
    <col min="5141" max="5141" width="13.42578125" style="73" customWidth="1"/>
    <col min="5142" max="5142" width="13.140625" style="73" customWidth="1"/>
    <col min="5143" max="5374" width="9.140625" style="73"/>
    <col min="5375" max="5375" width="2.140625" style="73" customWidth="1"/>
    <col min="5376" max="5376" width="0" style="73" hidden="1" customWidth="1"/>
    <col min="5377" max="5377" width="3.5703125" style="73" bestFit="1" customWidth="1"/>
    <col min="5378" max="5378" width="6" style="73" customWidth="1"/>
    <col min="5379" max="5379" width="4.42578125" style="73" customWidth="1"/>
    <col min="5380" max="5380" width="16.42578125" style="73" customWidth="1"/>
    <col min="5381" max="5381" width="0.140625" style="73" customWidth="1"/>
    <col min="5382" max="5384" width="0" style="73" hidden="1" customWidth="1"/>
    <col min="5385" max="5385" width="12.85546875" style="73" customWidth="1"/>
    <col min="5386" max="5386" width="13.140625" style="73" customWidth="1"/>
    <col min="5387" max="5387" width="16" style="73" customWidth="1"/>
    <col min="5388" max="5388" width="0" style="73" hidden="1" customWidth="1"/>
    <col min="5389" max="5389" width="13.42578125" style="73" customWidth="1"/>
    <col min="5390" max="5390" width="12.7109375" style="73" customWidth="1"/>
    <col min="5391" max="5395" width="13.140625" style="73" customWidth="1"/>
    <col min="5396" max="5396" width="18.140625" style="73" customWidth="1"/>
    <col min="5397" max="5397" width="13.42578125" style="73" customWidth="1"/>
    <col min="5398" max="5398" width="13.140625" style="73" customWidth="1"/>
    <col min="5399" max="5630" width="9.140625" style="73"/>
    <col min="5631" max="5631" width="2.140625" style="73" customWidth="1"/>
    <col min="5632" max="5632" width="0" style="73" hidden="1" customWidth="1"/>
    <col min="5633" max="5633" width="3.5703125" style="73" bestFit="1" customWidth="1"/>
    <col min="5634" max="5634" width="6" style="73" customWidth="1"/>
    <col min="5635" max="5635" width="4.42578125" style="73" customWidth="1"/>
    <col min="5636" max="5636" width="16.42578125" style="73" customWidth="1"/>
    <col min="5637" max="5637" width="0.140625" style="73" customWidth="1"/>
    <col min="5638" max="5640" width="0" style="73" hidden="1" customWidth="1"/>
    <col min="5641" max="5641" width="12.85546875" style="73" customWidth="1"/>
    <col min="5642" max="5642" width="13.140625" style="73" customWidth="1"/>
    <col min="5643" max="5643" width="16" style="73" customWidth="1"/>
    <col min="5644" max="5644" width="0" style="73" hidden="1" customWidth="1"/>
    <col min="5645" max="5645" width="13.42578125" style="73" customWidth="1"/>
    <col min="5646" max="5646" width="12.7109375" style="73" customWidth="1"/>
    <col min="5647" max="5651" width="13.140625" style="73" customWidth="1"/>
    <col min="5652" max="5652" width="18.140625" style="73" customWidth="1"/>
    <col min="5653" max="5653" width="13.42578125" style="73" customWidth="1"/>
    <col min="5654" max="5654" width="13.140625" style="73" customWidth="1"/>
    <col min="5655" max="5886" width="9.140625" style="73"/>
    <col min="5887" max="5887" width="2.140625" style="73" customWidth="1"/>
    <col min="5888" max="5888" width="0" style="73" hidden="1" customWidth="1"/>
    <col min="5889" max="5889" width="3.5703125" style="73" bestFit="1" customWidth="1"/>
    <col min="5890" max="5890" width="6" style="73" customWidth="1"/>
    <col min="5891" max="5891" width="4.42578125" style="73" customWidth="1"/>
    <col min="5892" max="5892" width="16.42578125" style="73" customWidth="1"/>
    <col min="5893" max="5893" width="0.140625" style="73" customWidth="1"/>
    <col min="5894" max="5896" width="0" style="73" hidden="1" customWidth="1"/>
    <col min="5897" max="5897" width="12.85546875" style="73" customWidth="1"/>
    <col min="5898" max="5898" width="13.140625" style="73" customWidth="1"/>
    <col min="5899" max="5899" width="16" style="73" customWidth="1"/>
    <col min="5900" max="5900" width="0" style="73" hidden="1" customWidth="1"/>
    <col min="5901" max="5901" width="13.42578125" style="73" customWidth="1"/>
    <col min="5902" max="5902" width="12.7109375" style="73" customWidth="1"/>
    <col min="5903" max="5907" width="13.140625" style="73" customWidth="1"/>
    <col min="5908" max="5908" width="18.140625" style="73" customWidth="1"/>
    <col min="5909" max="5909" width="13.42578125" style="73" customWidth="1"/>
    <col min="5910" max="5910" width="13.140625" style="73" customWidth="1"/>
    <col min="5911" max="6142" width="9.140625" style="73"/>
    <col min="6143" max="6143" width="2.140625" style="73" customWidth="1"/>
    <col min="6144" max="6144" width="0" style="73" hidden="1" customWidth="1"/>
    <col min="6145" max="6145" width="3.5703125" style="73" bestFit="1" customWidth="1"/>
    <col min="6146" max="6146" width="6" style="73" customWidth="1"/>
    <col min="6147" max="6147" width="4.42578125" style="73" customWidth="1"/>
    <col min="6148" max="6148" width="16.42578125" style="73" customWidth="1"/>
    <col min="6149" max="6149" width="0.140625" style="73" customWidth="1"/>
    <col min="6150" max="6152" width="0" style="73" hidden="1" customWidth="1"/>
    <col min="6153" max="6153" width="12.85546875" style="73" customWidth="1"/>
    <col min="6154" max="6154" width="13.140625" style="73" customWidth="1"/>
    <col min="6155" max="6155" width="16" style="73" customWidth="1"/>
    <col min="6156" max="6156" width="0" style="73" hidden="1" customWidth="1"/>
    <col min="6157" max="6157" width="13.42578125" style="73" customWidth="1"/>
    <col min="6158" max="6158" width="12.7109375" style="73" customWidth="1"/>
    <col min="6159" max="6163" width="13.140625" style="73" customWidth="1"/>
    <col min="6164" max="6164" width="18.140625" style="73" customWidth="1"/>
    <col min="6165" max="6165" width="13.42578125" style="73" customWidth="1"/>
    <col min="6166" max="6166" width="13.140625" style="73" customWidth="1"/>
    <col min="6167" max="6398" width="9.140625" style="73"/>
    <col min="6399" max="6399" width="2.140625" style="73" customWidth="1"/>
    <col min="6400" max="6400" width="0" style="73" hidden="1" customWidth="1"/>
    <col min="6401" max="6401" width="3.5703125" style="73" bestFit="1" customWidth="1"/>
    <col min="6402" max="6402" width="6" style="73" customWidth="1"/>
    <col min="6403" max="6403" width="4.42578125" style="73" customWidth="1"/>
    <col min="6404" max="6404" width="16.42578125" style="73" customWidth="1"/>
    <col min="6405" max="6405" width="0.140625" style="73" customWidth="1"/>
    <col min="6406" max="6408" width="0" style="73" hidden="1" customWidth="1"/>
    <col min="6409" max="6409" width="12.85546875" style="73" customWidth="1"/>
    <col min="6410" max="6410" width="13.140625" style="73" customWidth="1"/>
    <col min="6411" max="6411" width="16" style="73" customWidth="1"/>
    <col min="6412" max="6412" width="0" style="73" hidden="1" customWidth="1"/>
    <col min="6413" max="6413" width="13.42578125" style="73" customWidth="1"/>
    <col min="6414" max="6414" width="12.7109375" style="73" customWidth="1"/>
    <col min="6415" max="6419" width="13.140625" style="73" customWidth="1"/>
    <col min="6420" max="6420" width="18.140625" style="73" customWidth="1"/>
    <col min="6421" max="6421" width="13.42578125" style="73" customWidth="1"/>
    <col min="6422" max="6422" width="13.140625" style="73" customWidth="1"/>
    <col min="6423" max="6654" width="9.140625" style="73"/>
    <col min="6655" max="6655" width="2.140625" style="73" customWidth="1"/>
    <col min="6656" max="6656" width="0" style="73" hidden="1" customWidth="1"/>
    <col min="6657" max="6657" width="3.5703125" style="73" bestFit="1" customWidth="1"/>
    <col min="6658" max="6658" width="6" style="73" customWidth="1"/>
    <col min="6659" max="6659" width="4.42578125" style="73" customWidth="1"/>
    <col min="6660" max="6660" width="16.42578125" style="73" customWidth="1"/>
    <col min="6661" max="6661" width="0.140625" style="73" customWidth="1"/>
    <col min="6662" max="6664" width="0" style="73" hidden="1" customWidth="1"/>
    <col min="6665" max="6665" width="12.85546875" style="73" customWidth="1"/>
    <col min="6666" max="6666" width="13.140625" style="73" customWidth="1"/>
    <col min="6667" max="6667" width="16" style="73" customWidth="1"/>
    <col min="6668" max="6668" width="0" style="73" hidden="1" customWidth="1"/>
    <col min="6669" max="6669" width="13.42578125" style="73" customWidth="1"/>
    <col min="6670" max="6670" width="12.7109375" style="73" customWidth="1"/>
    <col min="6671" max="6675" width="13.140625" style="73" customWidth="1"/>
    <col min="6676" max="6676" width="18.140625" style="73" customWidth="1"/>
    <col min="6677" max="6677" width="13.42578125" style="73" customWidth="1"/>
    <col min="6678" max="6678" width="13.140625" style="73" customWidth="1"/>
    <col min="6679" max="6910" width="9.140625" style="73"/>
    <col min="6911" max="6911" width="2.140625" style="73" customWidth="1"/>
    <col min="6912" max="6912" width="0" style="73" hidden="1" customWidth="1"/>
    <col min="6913" max="6913" width="3.5703125" style="73" bestFit="1" customWidth="1"/>
    <col min="6914" max="6914" width="6" style="73" customWidth="1"/>
    <col min="6915" max="6915" width="4.42578125" style="73" customWidth="1"/>
    <col min="6916" max="6916" width="16.42578125" style="73" customWidth="1"/>
    <col min="6917" max="6917" width="0.140625" style="73" customWidth="1"/>
    <col min="6918" max="6920" width="0" style="73" hidden="1" customWidth="1"/>
    <col min="6921" max="6921" width="12.85546875" style="73" customWidth="1"/>
    <col min="6922" max="6922" width="13.140625" style="73" customWidth="1"/>
    <col min="6923" max="6923" width="16" style="73" customWidth="1"/>
    <col min="6924" max="6924" width="0" style="73" hidden="1" customWidth="1"/>
    <col min="6925" max="6925" width="13.42578125" style="73" customWidth="1"/>
    <col min="6926" max="6926" width="12.7109375" style="73" customWidth="1"/>
    <col min="6927" max="6931" width="13.140625" style="73" customWidth="1"/>
    <col min="6932" max="6932" width="18.140625" style="73" customWidth="1"/>
    <col min="6933" max="6933" width="13.42578125" style="73" customWidth="1"/>
    <col min="6934" max="6934" width="13.140625" style="73" customWidth="1"/>
    <col min="6935" max="7166" width="9.140625" style="73"/>
    <col min="7167" max="7167" width="2.140625" style="73" customWidth="1"/>
    <col min="7168" max="7168" width="0" style="73" hidden="1" customWidth="1"/>
    <col min="7169" max="7169" width="3.5703125" style="73" bestFit="1" customWidth="1"/>
    <col min="7170" max="7170" width="6" style="73" customWidth="1"/>
    <col min="7171" max="7171" width="4.42578125" style="73" customWidth="1"/>
    <col min="7172" max="7172" width="16.42578125" style="73" customWidth="1"/>
    <col min="7173" max="7173" width="0.140625" style="73" customWidth="1"/>
    <col min="7174" max="7176" width="0" style="73" hidden="1" customWidth="1"/>
    <col min="7177" max="7177" width="12.85546875" style="73" customWidth="1"/>
    <col min="7178" max="7178" width="13.140625" style="73" customWidth="1"/>
    <col min="7179" max="7179" width="16" style="73" customWidth="1"/>
    <col min="7180" max="7180" width="0" style="73" hidden="1" customWidth="1"/>
    <col min="7181" max="7181" width="13.42578125" style="73" customWidth="1"/>
    <col min="7182" max="7182" width="12.7109375" style="73" customWidth="1"/>
    <col min="7183" max="7187" width="13.140625" style="73" customWidth="1"/>
    <col min="7188" max="7188" width="18.140625" style="73" customWidth="1"/>
    <col min="7189" max="7189" width="13.42578125" style="73" customWidth="1"/>
    <col min="7190" max="7190" width="13.140625" style="73" customWidth="1"/>
    <col min="7191" max="7422" width="9.140625" style="73"/>
    <col min="7423" max="7423" width="2.140625" style="73" customWidth="1"/>
    <col min="7424" max="7424" width="0" style="73" hidden="1" customWidth="1"/>
    <col min="7425" max="7425" width="3.5703125" style="73" bestFit="1" customWidth="1"/>
    <col min="7426" max="7426" width="6" style="73" customWidth="1"/>
    <col min="7427" max="7427" width="4.42578125" style="73" customWidth="1"/>
    <col min="7428" max="7428" width="16.42578125" style="73" customWidth="1"/>
    <col min="7429" max="7429" width="0.140625" style="73" customWidth="1"/>
    <col min="7430" max="7432" width="0" style="73" hidden="1" customWidth="1"/>
    <col min="7433" max="7433" width="12.85546875" style="73" customWidth="1"/>
    <col min="7434" max="7434" width="13.140625" style="73" customWidth="1"/>
    <col min="7435" max="7435" width="16" style="73" customWidth="1"/>
    <col min="7436" max="7436" width="0" style="73" hidden="1" customWidth="1"/>
    <col min="7437" max="7437" width="13.42578125" style="73" customWidth="1"/>
    <col min="7438" max="7438" width="12.7109375" style="73" customWidth="1"/>
    <col min="7439" max="7443" width="13.140625" style="73" customWidth="1"/>
    <col min="7444" max="7444" width="18.140625" style="73" customWidth="1"/>
    <col min="7445" max="7445" width="13.42578125" style="73" customWidth="1"/>
    <col min="7446" max="7446" width="13.140625" style="73" customWidth="1"/>
    <col min="7447" max="7678" width="9.140625" style="73"/>
    <col min="7679" max="7679" width="2.140625" style="73" customWidth="1"/>
    <col min="7680" max="7680" width="0" style="73" hidden="1" customWidth="1"/>
    <col min="7681" max="7681" width="3.5703125" style="73" bestFit="1" customWidth="1"/>
    <col min="7682" max="7682" width="6" style="73" customWidth="1"/>
    <col min="7683" max="7683" width="4.42578125" style="73" customWidth="1"/>
    <col min="7684" max="7684" width="16.42578125" style="73" customWidth="1"/>
    <col min="7685" max="7685" width="0.140625" style="73" customWidth="1"/>
    <col min="7686" max="7688" width="0" style="73" hidden="1" customWidth="1"/>
    <col min="7689" max="7689" width="12.85546875" style="73" customWidth="1"/>
    <col min="7690" max="7690" width="13.140625" style="73" customWidth="1"/>
    <col min="7691" max="7691" width="16" style="73" customWidth="1"/>
    <col min="7692" max="7692" width="0" style="73" hidden="1" customWidth="1"/>
    <col min="7693" max="7693" width="13.42578125" style="73" customWidth="1"/>
    <col min="7694" max="7694" width="12.7109375" style="73" customWidth="1"/>
    <col min="7695" max="7699" width="13.140625" style="73" customWidth="1"/>
    <col min="7700" max="7700" width="18.140625" style="73" customWidth="1"/>
    <col min="7701" max="7701" width="13.42578125" style="73" customWidth="1"/>
    <col min="7702" max="7702" width="13.140625" style="73" customWidth="1"/>
    <col min="7703" max="7934" width="9.140625" style="73"/>
    <col min="7935" max="7935" width="2.140625" style="73" customWidth="1"/>
    <col min="7936" max="7936" width="0" style="73" hidden="1" customWidth="1"/>
    <col min="7937" max="7937" width="3.5703125" style="73" bestFit="1" customWidth="1"/>
    <col min="7938" max="7938" width="6" style="73" customWidth="1"/>
    <col min="7939" max="7939" width="4.42578125" style="73" customWidth="1"/>
    <col min="7940" max="7940" width="16.42578125" style="73" customWidth="1"/>
    <col min="7941" max="7941" width="0.140625" style="73" customWidth="1"/>
    <col min="7942" max="7944" width="0" style="73" hidden="1" customWidth="1"/>
    <col min="7945" max="7945" width="12.85546875" style="73" customWidth="1"/>
    <col min="7946" max="7946" width="13.140625" style="73" customWidth="1"/>
    <col min="7947" max="7947" width="16" style="73" customWidth="1"/>
    <col min="7948" max="7948" width="0" style="73" hidden="1" customWidth="1"/>
    <col min="7949" max="7949" width="13.42578125" style="73" customWidth="1"/>
    <col min="7950" max="7950" width="12.7109375" style="73" customWidth="1"/>
    <col min="7951" max="7955" width="13.140625" style="73" customWidth="1"/>
    <col min="7956" max="7956" width="18.140625" style="73" customWidth="1"/>
    <col min="7957" max="7957" width="13.42578125" style="73" customWidth="1"/>
    <col min="7958" max="7958" width="13.140625" style="73" customWidth="1"/>
    <col min="7959" max="8190" width="9.140625" style="73"/>
    <col min="8191" max="8191" width="2.140625" style="73" customWidth="1"/>
    <col min="8192" max="8192" width="0" style="73" hidden="1" customWidth="1"/>
    <col min="8193" max="8193" width="3.5703125" style="73" bestFit="1" customWidth="1"/>
    <col min="8194" max="8194" width="6" style="73" customWidth="1"/>
    <col min="8195" max="8195" width="4.42578125" style="73" customWidth="1"/>
    <col min="8196" max="8196" width="16.42578125" style="73" customWidth="1"/>
    <col min="8197" max="8197" width="0.140625" style="73" customWidth="1"/>
    <col min="8198" max="8200" width="0" style="73" hidden="1" customWidth="1"/>
    <col min="8201" max="8201" width="12.85546875" style="73" customWidth="1"/>
    <col min="8202" max="8202" width="13.140625" style="73" customWidth="1"/>
    <col min="8203" max="8203" width="16" style="73" customWidth="1"/>
    <col min="8204" max="8204" width="0" style="73" hidden="1" customWidth="1"/>
    <col min="8205" max="8205" width="13.42578125" style="73" customWidth="1"/>
    <col min="8206" max="8206" width="12.7109375" style="73" customWidth="1"/>
    <col min="8207" max="8211" width="13.140625" style="73" customWidth="1"/>
    <col min="8212" max="8212" width="18.140625" style="73" customWidth="1"/>
    <col min="8213" max="8213" width="13.42578125" style="73" customWidth="1"/>
    <col min="8214" max="8214" width="13.140625" style="73" customWidth="1"/>
    <col min="8215" max="8446" width="9.140625" style="73"/>
    <col min="8447" max="8447" width="2.140625" style="73" customWidth="1"/>
    <col min="8448" max="8448" width="0" style="73" hidden="1" customWidth="1"/>
    <col min="8449" max="8449" width="3.5703125" style="73" bestFit="1" customWidth="1"/>
    <col min="8450" max="8450" width="6" style="73" customWidth="1"/>
    <col min="8451" max="8451" width="4.42578125" style="73" customWidth="1"/>
    <col min="8452" max="8452" width="16.42578125" style="73" customWidth="1"/>
    <col min="8453" max="8453" width="0.140625" style="73" customWidth="1"/>
    <col min="8454" max="8456" width="0" style="73" hidden="1" customWidth="1"/>
    <col min="8457" max="8457" width="12.85546875" style="73" customWidth="1"/>
    <col min="8458" max="8458" width="13.140625" style="73" customWidth="1"/>
    <col min="8459" max="8459" width="16" style="73" customWidth="1"/>
    <col min="8460" max="8460" width="0" style="73" hidden="1" customWidth="1"/>
    <col min="8461" max="8461" width="13.42578125" style="73" customWidth="1"/>
    <col min="8462" max="8462" width="12.7109375" style="73" customWidth="1"/>
    <col min="8463" max="8467" width="13.140625" style="73" customWidth="1"/>
    <col min="8468" max="8468" width="18.140625" style="73" customWidth="1"/>
    <col min="8469" max="8469" width="13.42578125" style="73" customWidth="1"/>
    <col min="8470" max="8470" width="13.140625" style="73" customWidth="1"/>
    <col min="8471" max="8702" width="9.140625" style="73"/>
    <col min="8703" max="8703" width="2.140625" style="73" customWidth="1"/>
    <col min="8704" max="8704" width="0" style="73" hidden="1" customWidth="1"/>
    <col min="8705" max="8705" width="3.5703125" style="73" bestFit="1" customWidth="1"/>
    <col min="8706" max="8706" width="6" style="73" customWidth="1"/>
    <col min="8707" max="8707" width="4.42578125" style="73" customWidth="1"/>
    <col min="8708" max="8708" width="16.42578125" style="73" customWidth="1"/>
    <col min="8709" max="8709" width="0.140625" style="73" customWidth="1"/>
    <col min="8710" max="8712" width="0" style="73" hidden="1" customWidth="1"/>
    <col min="8713" max="8713" width="12.85546875" style="73" customWidth="1"/>
    <col min="8714" max="8714" width="13.140625" style="73" customWidth="1"/>
    <col min="8715" max="8715" width="16" style="73" customWidth="1"/>
    <col min="8716" max="8716" width="0" style="73" hidden="1" customWidth="1"/>
    <col min="8717" max="8717" width="13.42578125" style="73" customWidth="1"/>
    <col min="8718" max="8718" width="12.7109375" style="73" customWidth="1"/>
    <col min="8719" max="8723" width="13.140625" style="73" customWidth="1"/>
    <col min="8724" max="8724" width="18.140625" style="73" customWidth="1"/>
    <col min="8725" max="8725" width="13.42578125" style="73" customWidth="1"/>
    <col min="8726" max="8726" width="13.140625" style="73" customWidth="1"/>
    <col min="8727" max="8958" width="9.140625" style="73"/>
    <col min="8959" max="8959" width="2.140625" style="73" customWidth="1"/>
    <col min="8960" max="8960" width="0" style="73" hidden="1" customWidth="1"/>
    <col min="8961" max="8961" width="3.5703125" style="73" bestFit="1" customWidth="1"/>
    <col min="8962" max="8962" width="6" style="73" customWidth="1"/>
    <col min="8963" max="8963" width="4.42578125" style="73" customWidth="1"/>
    <col min="8964" max="8964" width="16.42578125" style="73" customWidth="1"/>
    <col min="8965" max="8965" width="0.140625" style="73" customWidth="1"/>
    <col min="8966" max="8968" width="0" style="73" hidden="1" customWidth="1"/>
    <col min="8969" max="8969" width="12.85546875" style="73" customWidth="1"/>
    <col min="8970" max="8970" width="13.140625" style="73" customWidth="1"/>
    <col min="8971" max="8971" width="16" style="73" customWidth="1"/>
    <col min="8972" max="8972" width="0" style="73" hidden="1" customWidth="1"/>
    <col min="8973" max="8973" width="13.42578125" style="73" customWidth="1"/>
    <col min="8974" max="8974" width="12.7109375" style="73" customWidth="1"/>
    <col min="8975" max="8979" width="13.140625" style="73" customWidth="1"/>
    <col min="8980" max="8980" width="18.140625" style="73" customWidth="1"/>
    <col min="8981" max="8981" width="13.42578125" style="73" customWidth="1"/>
    <col min="8982" max="8982" width="13.140625" style="73" customWidth="1"/>
    <col min="8983" max="9214" width="9.140625" style="73"/>
    <col min="9215" max="9215" width="2.140625" style="73" customWidth="1"/>
    <col min="9216" max="9216" width="0" style="73" hidden="1" customWidth="1"/>
    <col min="9217" max="9217" width="3.5703125" style="73" bestFit="1" customWidth="1"/>
    <col min="9218" max="9218" width="6" style="73" customWidth="1"/>
    <col min="9219" max="9219" width="4.42578125" style="73" customWidth="1"/>
    <col min="9220" max="9220" width="16.42578125" style="73" customWidth="1"/>
    <col min="9221" max="9221" width="0.140625" style="73" customWidth="1"/>
    <col min="9222" max="9224" width="0" style="73" hidden="1" customWidth="1"/>
    <col min="9225" max="9225" width="12.85546875" style="73" customWidth="1"/>
    <col min="9226" max="9226" width="13.140625" style="73" customWidth="1"/>
    <col min="9227" max="9227" width="16" style="73" customWidth="1"/>
    <col min="9228" max="9228" width="0" style="73" hidden="1" customWidth="1"/>
    <col min="9229" max="9229" width="13.42578125" style="73" customWidth="1"/>
    <col min="9230" max="9230" width="12.7109375" style="73" customWidth="1"/>
    <col min="9231" max="9235" width="13.140625" style="73" customWidth="1"/>
    <col min="9236" max="9236" width="18.140625" style="73" customWidth="1"/>
    <col min="9237" max="9237" width="13.42578125" style="73" customWidth="1"/>
    <col min="9238" max="9238" width="13.140625" style="73" customWidth="1"/>
    <col min="9239" max="9470" width="9.140625" style="73"/>
    <col min="9471" max="9471" width="2.140625" style="73" customWidth="1"/>
    <col min="9472" max="9472" width="0" style="73" hidden="1" customWidth="1"/>
    <col min="9473" max="9473" width="3.5703125" style="73" bestFit="1" customWidth="1"/>
    <col min="9474" max="9474" width="6" style="73" customWidth="1"/>
    <col min="9475" max="9475" width="4.42578125" style="73" customWidth="1"/>
    <col min="9476" max="9476" width="16.42578125" style="73" customWidth="1"/>
    <col min="9477" max="9477" width="0.140625" style="73" customWidth="1"/>
    <col min="9478" max="9480" width="0" style="73" hidden="1" customWidth="1"/>
    <col min="9481" max="9481" width="12.85546875" style="73" customWidth="1"/>
    <col min="9482" max="9482" width="13.140625" style="73" customWidth="1"/>
    <col min="9483" max="9483" width="16" style="73" customWidth="1"/>
    <col min="9484" max="9484" width="0" style="73" hidden="1" customWidth="1"/>
    <col min="9485" max="9485" width="13.42578125" style="73" customWidth="1"/>
    <col min="9486" max="9486" width="12.7109375" style="73" customWidth="1"/>
    <col min="9487" max="9491" width="13.140625" style="73" customWidth="1"/>
    <col min="9492" max="9492" width="18.140625" style="73" customWidth="1"/>
    <col min="9493" max="9493" width="13.42578125" style="73" customWidth="1"/>
    <col min="9494" max="9494" width="13.140625" style="73" customWidth="1"/>
    <col min="9495" max="9726" width="9.140625" style="73"/>
    <col min="9727" max="9727" width="2.140625" style="73" customWidth="1"/>
    <col min="9728" max="9728" width="0" style="73" hidden="1" customWidth="1"/>
    <col min="9729" max="9729" width="3.5703125" style="73" bestFit="1" customWidth="1"/>
    <col min="9730" max="9730" width="6" style="73" customWidth="1"/>
    <col min="9731" max="9731" width="4.42578125" style="73" customWidth="1"/>
    <col min="9732" max="9732" width="16.42578125" style="73" customWidth="1"/>
    <col min="9733" max="9733" width="0.140625" style="73" customWidth="1"/>
    <col min="9734" max="9736" width="0" style="73" hidden="1" customWidth="1"/>
    <col min="9737" max="9737" width="12.85546875" style="73" customWidth="1"/>
    <col min="9738" max="9738" width="13.140625" style="73" customWidth="1"/>
    <col min="9739" max="9739" width="16" style="73" customWidth="1"/>
    <col min="9740" max="9740" width="0" style="73" hidden="1" customWidth="1"/>
    <col min="9741" max="9741" width="13.42578125" style="73" customWidth="1"/>
    <col min="9742" max="9742" width="12.7109375" style="73" customWidth="1"/>
    <col min="9743" max="9747" width="13.140625" style="73" customWidth="1"/>
    <col min="9748" max="9748" width="18.140625" style="73" customWidth="1"/>
    <col min="9749" max="9749" width="13.42578125" style="73" customWidth="1"/>
    <col min="9750" max="9750" width="13.140625" style="73" customWidth="1"/>
    <col min="9751" max="9982" width="9.140625" style="73"/>
    <col min="9983" max="9983" width="2.140625" style="73" customWidth="1"/>
    <col min="9984" max="9984" width="0" style="73" hidden="1" customWidth="1"/>
    <col min="9985" max="9985" width="3.5703125" style="73" bestFit="1" customWidth="1"/>
    <col min="9986" max="9986" width="6" style="73" customWidth="1"/>
    <col min="9987" max="9987" width="4.42578125" style="73" customWidth="1"/>
    <col min="9988" max="9988" width="16.42578125" style="73" customWidth="1"/>
    <col min="9989" max="9989" width="0.140625" style="73" customWidth="1"/>
    <col min="9990" max="9992" width="0" style="73" hidden="1" customWidth="1"/>
    <col min="9993" max="9993" width="12.85546875" style="73" customWidth="1"/>
    <col min="9994" max="9994" width="13.140625" style="73" customWidth="1"/>
    <col min="9995" max="9995" width="16" style="73" customWidth="1"/>
    <col min="9996" max="9996" width="0" style="73" hidden="1" customWidth="1"/>
    <col min="9997" max="9997" width="13.42578125" style="73" customWidth="1"/>
    <col min="9998" max="9998" width="12.7109375" style="73" customWidth="1"/>
    <col min="9999" max="10003" width="13.140625" style="73" customWidth="1"/>
    <col min="10004" max="10004" width="18.140625" style="73" customWidth="1"/>
    <col min="10005" max="10005" width="13.42578125" style="73" customWidth="1"/>
    <col min="10006" max="10006" width="13.140625" style="73" customWidth="1"/>
    <col min="10007" max="10238" width="9.140625" style="73"/>
    <col min="10239" max="10239" width="2.140625" style="73" customWidth="1"/>
    <col min="10240" max="10240" width="0" style="73" hidden="1" customWidth="1"/>
    <col min="10241" max="10241" width="3.5703125" style="73" bestFit="1" customWidth="1"/>
    <col min="10242" max="10242" width="6" style="73" customWidth="1"/>
    <col min="10243" max="10243" width="4.42578125" style="73" customWidth="1"/>
    <col min="10244" max="10244" width="16.42578125" style="73" customWidth="1"/>
    <col min="10245" max="10245" width="0.140625" style="73" customWidth="1"/>
    <col min="10246" max="10248" width="0" style="73" hidden="1" customWidth="1"/>
    <col min="10249" max="10249" width="12.85546875" style="73" customWidth="1"/>
    <col min="10250" max="10250" width="13.140625" style="73" customWidth="1"/>
    <col min="10251" max="10251" width="16" style="73" customWidth="1"/>
    <col min="10252" max="10252" width="0" style="73" hidden="1" customWidth="1"/>
    <col min="10253" max="10253" width="13.42578125" style="73" customWidth="1"/>
    <col min="10254" max="10254" width="12.7109375" style="73" customWidth="1"/>
    <col min="10255" max="10259" width="13.140625" style="73" customWidth="1"/>
    <col min="10260" max="10260" width="18.140625" style="73" customWidth="1"/>
    <col min="10261" max="10261" width="13.42578125" style="73" customWidth="1"/>
    <col min="10262" max="10262" width="13.140625" style="73" customWidth="1"/>
    <col min="10263" max="10494" width="9.140625" style="73"/>
    <col min="10495" max="10495" width="2.140625" style="73" customWidth="1"/>
    <col min="10496" max="10496" width="0" style="73" hidden="1" customWidth="1"/>
    <col min="10497" max="10497" width="3.5703125" style="73" bestFit="1" customWidth="1"/>
    <col min="10498" max="10498" width="6" style="73" customWidth="1"/>
    <col min="10499" max="10499" width="4.42578125" style="73" customWidth="1"/>
    <col min="10500" max="10500" width="16.42578125" style="73" customWidth="1"/>
    <col min="10501" max="10501" width="0.140625" style="73" customWidth="1"/>
    <col min="10502" max="10504" width="0" style="73" hidden="1" customWidth="1"/>
    <col min="10505" max="10505" width="12.85546875" style="73" customWidth="1"/>
    <col min="10506" max="10506" width="13.140625" style="73" customWidth="1"/>
    <col min="10507" max="10507" width="16" style="73" customWidth="1"/>
    <col min="10508" max="10508" width="0" style="73" hidden="1" customWidth="1"/>
    <col min="10509" max="10509" width="13.42578125" style="73" customWidth="1"/>
    <col min="10510" max="10510" width="12.7109375" style="73" customWidth="1"/>
    <col min="10511" max="10515" width="13.140625" style="73" customWidth="1"/>
    <col min="10516" max="10516" width="18.140625" style="73" customWidth="1"/>
    <col min="10517" max="10517" width="13.42578125" style="73" customWidth="1"/>
    <col min="10518" max="10518" width="13.140625" style="73" customWidth="1"/>
    <col min="10519" max="10750" width="9.140625" style="73"/>
    <col min="10751" max="10751" width="2.140625" style="73" customWidth="1"/>
    <col min="10752" max="10752" width="0" style="73" hidden="1" customWidth="1"/>
    <col min="10753" max="10753" width="3.5703125" style="73" bestFit="1" customWidth="1"/>
    <col min="10754" max="10754" width="6" style="73" customWidth="1"/>
    <col min="10755" max="10755" width="4.42578125" style="73" customWidth="1"/>
    <col min="10756" max="10756" width="16.42578125" style="73" customWidth="1"/>
    <col min="10757" max="10757" width="0.140625" style="73" customWidth="1"/>
    <col min="10758" max="10760" width="0" style="73" hidden="1" customWidth="1"/>
    <col min="10761" max="10761" width="12.85546875" style="73" customWidth="1"/>
    <col min="10762" max="10762" width="13.140625" style="73" customWidth="1"/>
    <col min="10763" max="10763" width="16" style="73" customWidth="1"/>
    <col min="10764" max="10764" width="0" style="73" hidden="1" customWidth="1"/>
    <col min="10765" max="10765" width="13.42578125" style="73" customWidth="1"/>
    <col min="10766" max="10766" width="12.7109375" style="73" customWidth="1"/>
    <col min="10767" max="10771" width="13.140625" style="73" customWidth="1"/>
    <col min="10772" max="10772" width="18.140625" style="73" customWidth="1"/>
    <col min="10773" max="10773" width="13.42578125" style="73" customWidth="1"/>
    <col min="10774" max="10774" width="13.140625" style="73" customWidth="1"/>
    <col min="10775" max="11006" width="9.140625" style="73"/>
    <col min="11007" max="11007" width="2.140625" style="73" customWidth="1"/>
    <col min="11008" max="11008" width="0" style="73" hidden="1" customWidth="1"/>
    <col min="11009" max="11009" width="3.5703125" style="73" bestFit="1" customWidth="1"/>
    <col min="11010" max="11010" width="6" style="73" customWidth="1"/>
    <col min="11011" max="11011" width="4.42578125" style="73" customWidth="1"/>
    <col min="11012" max="11012" width="16.42578125" style="73" customWidth="1"/>
    <col min="11013" max="11013" width="0.140625" style="73" customWidth="1"/>
    <col min="11014" max="11016" width="0" style="73" hidden="1" customWidth="1"/>
    <col min="11017" max="11017" width="12.85546875" style="73" customWidth="1"/>
    <col min="11018" max="11018" width="13.140625" style="73" customWidth="1"/>
    <col min="11019" max="11019" width="16" style="73" customWidth="1"/>
    <col min="11020" max="11020" width="0" style="73" hidden="1" customWidth="1"/>
    <col min="11021" max="11021" width="13.42578125" style="73" customWidth="1"/>
    <col min="11022" max="11022" width="12.7109375" style="73" customWidth="1"/>
    <col min="11023" max="11027" width="13.140625" style="73" customWidth="1"/>
    <col min="11028" max="11028" width="18.140625" style="73" customWidth="1"/>
    <col min="11029" max="11029" width="13.42578125" style="73" customWidth="1"/>
    <col min="11030" max="11030" width="13.140625" style="73" customWidth="1"/>
    <col min="11031" max="11262" width="9.140625" style="73"/>
    <col min="11263" max="11263" width="2.140625" style="73" customWidth="1"/>
    <col min="11264" max="11264" width="0" style="73" hidden="1" customWidth="1"/>
    <col min="11265" max="11265" width="3.5703125" style="73" bestFit="1" customWidth="1"/>
    <col min="11266" max="11266" width="6" style="73" customWidth="1"/>
    <col min="11267" max="11267" width="4.42578125" style="73" customWidth="1"/>
    <col min="11268" max="11268" width="16.42578125" style="73" customWidth="1"/>
    <col min="11269" max="11269" width="0.140625" style="73" customWidth="1"/>
    <col min="11270" max="11272" width="0" style="73" hidden="1" customWidth="1"/>
    <col min="11273" max="11273" width="12.85546875" style="73" customWidth="1"/>
    <col min="11274" max="11274" width="13.140625" style="73" customWidth="1"/>
    <col min="11275" max="11275" width="16" style="73" customWidth="1"/>
    <col min="11276" max="11276" width="0" style="73" hidden="1" customWidth="1"/>
    <col min="11277" max="11277" width="13.42578125" style="73" customWidth="1"/>
    <col min="11278" max="11278" width="12.7109375" style="73" customWidth="1"/>
    <col min="11279" max="11283" width="13.140625" style="73" customWidth="1"/>
    <col min="11284" max="11284" width="18.140625" style="73" customWidth="1"/>
    <col min="11285" max="11285" width="13.42578125" style="73" customWidth="1"/>
    <col min="11286" max="11286" width="13.140625" style="73" customWidth="1"/>
    <col min="11287" max="11518" width="9.140625" style="73"/>
    <col min="11519" max="11519" width="2.140625" style="73" customWidth="1"/>
    <col min="11520" max="11520" width="0" style="73" hidden="1" customWidth="1"/>
    <col min="11521" max="11521" width="3.5703125" style="73" bestFit="1" customWidth="1"/>
    <col min="11522" max="11522" width="6" style="73" customWidth="1"/>
    <col min="11523" max="11523" width="4.42578125" style="73" customWidth="1"/>
    <col min="11524" max="11524" width="16.42578125" style="73" customWidth="1"/>
    <col min="11525" max="11525" width="0.140625" style="73" customWidth="1"/>
    <col min="11526" max="11528" width="0" style="73" hidden="1" customWidth="1"/>
    <col min="11529" max="11529" width="12.85546875" style="73" customWidth="1"/>
    <col min="11530" max="11530" width="13.140625" style="73" customWidth="1"/>
    <col min="11531" max="11531" width="16" style="73" customWidth="1"/>
    <col min="11532" max="11532" width="0" style="73" hidden="1" customWidth="1"/>
    <col min="11533" max="11533" width="13.42578125" style="73" customWidth="1"/>
    <col min="11534" max="11534" width="12.7109375" style="73" customWidth="1"/>
    <col min="11535" max="11539" width="13.140625" style="73" customWidth="1"/>
    <col min="11540" max="11540" width="18.140625" style="73" customWidth="1"/>
    <col min="11541" max="11541" width="13.42578125" style="73" customWidth="1"/>
    <col min="11542" max="11542" width="13.140625" style="73" customWidth="1"/>
    <col min="11543" max="11774" width="9.140625" style="73"/>
    <col min="11775" max="11775" width="2.140625" style="73" customWidth="1"/>
    <col min="11776" max="11776" width="0" style="73" hidden="1" customWidth="1"/>
    <col min="11777" max="11777" width="3.5703125" style="73" bestFit="1" customWidth="1"/>
    <col min="11778" max="11778" width="6" style="73" customWidth="1"/>
    <col min="11779" max="11779" width="4.42578125" style="73" customWidth="1"/>
    <col min="11780" max="11780" width="16.42578125" style="73" customWidth="1"/>
    <col min="11781" max="11781" width="0.140625" style="73" customWidth="1"/>
    <col min="11782" max="11784" width="0" style="73" hidden="1" customWidth="1"/>
    <col min="11785" max="11785" width="12.85546875" style="73" customWidth="1"/>
    <col min="11786" max="11786" width="13.140625" style="73" customWidth="1"/>
    <col min="11787" max="11787" width="16" style="73" customWidth="1"/>
    <col min="11788" max="11788" width="0" style="73" hidden="1" customWidth="1"/>
    <col min="11789" max="11789" width="13.42578125" style="73" customWidth="1"/>
    <col min="11790" max="11790" width="12.7109375" style="73" customWidth="1"/>
    <col min="11791" max="11795" width="13.140625" style="73" customWidth="1"/>
    <col min="11796" max="11796" width="18.140625" style="73" customWidth="1"/>
    <col min="11797" max="11797" width="13.42578125" style="73" customWidth="1"/>
    <col min="11798" max="11798" width="13.140625" style="73" customWidth="1"/>
    <col min="11799" max="12030" width="9.140625" style="73"/>
    <col min="12031" max="12031" width="2.140625" style="73" customWidth="1"/>
    <col min="12032" max="12032" width="0" style="73" hidden="1" customWidth="1"/>
    <col min="12033" max="12033" width="3.5703125" style="73" bestFit="1" customWidth="1"/>
    <col min="12034" max="12034" width="6" style="73" customWidth="1"/>
    <col min="12035" max="12035" width="4.42578125" style="73" customWidth="1"/>
    <col min="12036" max="12036" width="16.42578125" style="73" customWidth="1"/>
    <col min="12037" max="12037" width="0.140625" style="73" customWidth="1"/>
    <col min="12038" max="12040" width="0" style="73" hidden="1" customWidth="1"/>
    <col min="12041" max="12041" width="12.85546875" style="73" customWidth="1"/>
    <col min="12042" max="12042" width="13.140625" style="73" customWidth="1"/>
    <col min="12043" max="12043" width="16" style="73" customWidth="1"/>
    <col min="12044" max="12044" width="0" style="73" hidden="1" customWidth="1"/>
    <col min="12045" max="12045" width="13.42578125" style="73" customWidth="1"/>
    <col min="12046" max="12046" width="12.7109375" style="73" customWidth="1"/>
    <col min="12047" max="12051" width="13.140625" style="73" customWidth="1"/>
    <col min="12052" max="12052" width="18.140625" style="73" customWidth="1"/>
    <col min="12053" max="12053" width="13.42578125" style="73" customWidth="1"/>
    <col min="12054" max="12054" width="13.140625" style="73" customWidth="1"/>
    <col min="12055" max="12286" width="9.140625" style="73"/>
    <col min="12287" max="12287" width="2.140625" style="73" customWidth="1"/>
    <col min="12288" max="12288" width="0" style="73" hidden="1" customWidth="1"/>
    <col min="12289" max="12289" width="3.5703125" style="73" bestFit="1" customWidth="1"/>
    <col min="12290" max="12290" width="6" style="73" customWidth="1"/>
    <col min="12291" max="12291" width="4.42578125" style="73" customWidth="1"/>
    <col min="12292" max="12292" width="16.42578125" style="73" customWidth="1"/>
    <col min="12293" max="12293" width="0.140625" style="73" customWidth="1"/>
    <col min="12294" max="12296" width="0" style="73" hidden="1" customWidth="1"/>
    <col min="12297" max="12297" width="12.85546875" style="73" customWidth="1"/>
    <col min="12298" max="12298" width="13.140625" style="73" customWidth="1"/>
    <col min="12299" max="12299" width="16" style="73" customWidth="1"/>
    <col min="12300" max="12300" width="0" style="73" hidden="1" customWidth="1"/>
    <col min="12301" max="12301" width="13.42578125" style="73" customWidth="1"/>
    <col min="12302" max="12302" width="12.7109375" style="73" customWidth="1"/>
    <col min="12303" max="12307" width="13.140625" style="73" customWidth="1"/>
    <col min="12308" max="12308" width="18.140625" style="73" customWidth="1"/>
    <col min="12309" max="12309" width="13.42578125" style="73" customWidth="1"/>
    <col min="12310" max="12310" width="13.140625" style="73" customWidth="1"/>
    <col min="12311" max="12542" width="9.140625" style="73"/>
    <col min="12543" max="12543" width="2.140625" style="73" customWidth="1"/>
    <col min="12544" max="12544" width="0" style="73" hidden="1" customWidth="1"/>
    <col min="12545" max="12545" width="3.5703125" style="73" bestFit="1" customWidth="1"/>
    <col min="12546" max="12546" width="6" style="73" customWidth="1"/>
    <col min="12547" max="12547" width="4.42578125" style="73" customWidth="1"/>
    <col min="12548" max="12548" width="16.42578125" style="73" customWidth="1"/>
    <col min="12549" max="12549" width="0.140625" style="73" customWidth="1"/>
    <col min="12550" max="12552" width="0" style="73" hidden="1" customWidth="1"/>
    <col min="12553" max="12553" width="12.85546875" style="73" customWidth="1"/>
    <col min="12554" max="12554" width="13.140625" style="73" customWidth="1"/>
    <col min="12555" max="12555" width="16" style="73" customWidth="1"/>
    <col min="12556" max="12556" width="0" style="73" hidden="1" customWidth="1"/>
    <col min="12557" max="12557" width="13.42578125" style="73" customWidth="1"/>
    <col min="12558" max="12558" width="12.7109375" style="73" customWidth="1"/>
    <col min="12559" max="12563" width="13.140625" style="73" customWidth="1"/>
    <col min="12564" max="12564" width="18.140625" style="73" customWidth="1"/>
    <col min="12565" max="12565" width="13.42578125" style="73" customWidth="1"/>
    <col min="12566" max="12566" width="13.140625" style="73" customWidth="1"/>
    <col min="12567" max="12798" width="9.140625" style="73"/>
    <col min="12799" max="12799" width="2.140625" style="73" customWidth="1"/>
    <col min="12800" max="12800" width="0" style="73" hidden="1" customWidth="1"/>
    <col min="12801" max="12801" width="3.5703125" style="73" bestFit="1" customWidth="1"/>
    <col min="12802" max="12802" width="6" style="73" customWidth="1"/>
    <col min="12803" max="12803" width="4.42578125" style="73" customWidth="1"/>
    <col min="12804" max="12804" width="16.42578125" style="73" customWidth="1"/>
    <col min="12805" max="12805" width="0.140625" style="73" customWidth="1"/>
    <col min="12806" max="12808" width="0" style="73" hidden="1" customWidth="1"/>
    <col min="12809" max="12809" width="12.85546875" style="73" customWidth="1"/>
    <col min="12810" max="12810" width="13.140625" style="73" customWidth="1"/>
    <col min="12811" max="12811" width="16" style="73" customWidth="1"/>
    <col min="12812" max="12812" width="0" style="73" hidden="1" customWidth="1"/>
    <col min="12813" max="12813" width="13.42578125" style="73" customWidth="1"/>
    <col min="12814" max="12814" width="12.7109375" style="73" customWidth="1"/>
    <col min="12815" max="12819" width="13.140625" style="73" customWidth="1"/>
    <col min="12820" max="12820" width="18.140625" style="73" customWidth="1"/>
    <col min="12821" max="12821" width="13.42578125" style="73" customWidth="1"/>
    <col min="12822" max="12822" width="13.140625" style="73" customWidth="1"/>
    <col min="12823" max="13054" width="9.140625" style="73"/>
    <col min="13055" max="13055" width="2.140625" style="73" customWidth="1"/>
    <col min="13056" max="13056" width="0" style="73" hidden="1" customWidth="1"/>
    <col min="13057" max="13057" width="3.5703125" style="73" bestFit="1" customWidth="1"/>
    <col min="13058" max="13058" width="6" style="73" customWidth="1"/>
    <col min="13059" max="13059" width="4.42578125" style="73" customWidth="1"/>
    <col min="13060" max="13060" width="16.42578125" style="73" customWidth="1"/>
    <col min="13061" max="13061" width="0.140625" style="73" customWidth="1"/>
    <col min="13062" max="13064" width="0" style="73" hidden="1" customWidth="1"/>
    <col min="13065" max="13065" width="12.85546875" style="73" customWidth="1"/>
    <col min="13066" max="13066" width="13.140625" style="73" customWidth="1"/>
    <col min="13067" max="13067" width="16" style="73" customWidth="1"/>
    <col min="13068" max="13068" width="0" style="73" hidden="1" customWidth="1"/>
    <col min="13069" max="13069" width="13.42578125" style="73" customWidth="1"/>
    <col min="13070" max="13070" width="12.7109375" style="73" customWidth="1"/>
    <col min="13071" max="13075" width="13.140625" style="73" customWidth="1"/>
    <col min="13076" max="13076" width="18.140625" style="73" customWidth="1"/>
    <col min="13077" max="13077" width="13.42578125" style="73" customWidth="1"/>
    <col min="13078" max="13078" width="13.140625" style="73" customWidth="1"/>
    <col min="13079" max="13310" width="9.140625" style="73"/>
    <col min="13311" max="13311" width="2.140625" style="73" customWidth="1"/>
    <col min="13312" max="13312" width="0" style="73" hidden="1" customWidth="1"/>
    <col min="13313" max="13313" width="3.5703125" style="73" bestFit="1" customWidth="1"/>
    <col min="13314" max="13314" width="6" style="73" customWidth="1"/>
    <col min="13315" max="13315" width="4.42578125" style="73" customWidth="1"/>
    <col min="13316" max="13316" width="16.42578125" style="73" customWidth="1"/>
    <col min="13317" max="13317" width="0.140625" style="73" customWidth="1"/>
    <col min="13318" max="13320" width="0" style="73" hidden="1" customWidth="1"/>
    <col min="13321" max="13321" width="12.85546875" style="73" customWidth="1"/>
    <col min="13322" max="13322" width="13.140625" style="73" customWidth="1"/>
    <col min="13323" max="13323" width="16" style="73" customWidth="1"/>
    <col min="13324" max="13324" width="0" style="73" hidden="1" customWidth="1"/>
    <col min="13325" max="13325" width="13.42578125" style="73" customWidth="1"/>
    <col min="13326" max="13326" width="12.7109375" style="73" customWidth="1"/>
    <col min="13327" max="13331" width="13.140625" style="73" customWidth="1"/>
    <col min="13332" max="13332" width="18.140625" style="73" customWidth="1"/>
    <col min="13333" max="13333" width="13.42578125" style="73" customWidth="1"/>
    <col min="13334" max="13334" width="13.140625" style="73" customWidth="1"/>
    <col min="13335" max="13566" width="9.140625" style="73"/>
    <col min="13567" max="13567" width="2.140625" style="73" customWidth="1"/>
    <col min="13568" max="13568" width="0" style="73" hidden="1" customWidth="1"/>
    <col min="13569" max="13569" width="3.5703125" style="73" bestFit="1" customWidth="1"/>
    <col min="13570" max="13570" width="6" style="73" customWidth="1"/>
    <col min="13571" max="13571" width="4.42578125" style="73" customWidth="1"/>
    <col min="13572" max="13572" width="16.42578125" style="73" customWidth="1"/>
    <col min="13573" max="13573" width="0.140625" style="73" customWidth="1"/>
    <col min="13574" max="13576" width="0" style="73" hidden="1" customWidth="1"/>
    <col min="13577" max="13577" width="12.85546875" style="73" customWidth="1"/>
    <col min="13578" max="13578" width="13.140625" style="73" customWidth="1"/>
    <col min="13579" max="13579" width="16" style="73" customWidth="1"/>
    <col min="13580" max="13580" width="0" style="73" hidden="1" customWidth="1"/>
    <col min="13581" max="13581" width="13.42578125" style="73" customWidth="1"/>
    <col min="13582" max="13582" width="12.7109375" style="73" customWidth="1"/>
    <col min="13583" max="13587" width="13.140625" style="73" customWidth="1"/>
    <col min="13588" max="13588" width="18.140625" style="73" customWidth="1"/>
    <col min="13589" max="13589" width="13.42578125" style="73" customWidth="1"/>
    <col min="13590" max="13590" width="13.140625" style="73" customWidth="1"/>
    <col min="13591" max="13822" width="9.140625" style="73"/>
    <col min="13823" max="13823" width="2.140625" style="73" customWidth="1"/>
    <col min="13824" max="13824" width="0" style="73" hidden="1" customWidth="1"/>
    <col min="13825" max="13825" width="3.5703125" style="73" bestFit="1" customWidth="1"/>
    <col min="13826" max="13826" width="6" style="73" customWidth="1"/>
    <col min="13827" max="13827" width="4.42578125" style="73" customWidth="1"/>
    <col min="13828" max="13828" width="16.42578125" style="73" customWidth="1"/>
    <col min="13829" max="13829" width="0.140625" style="73" customWidth="1"/>
    <col min="13830" max="13832" width="0" style="73" hidden="1" customWidth="1"/>
    <col min="13833" max="13833" width="12.85546875" style="73" customWidth="1"/>
    <col min="13834" max="13834" width="13.140625" style="73" customWidth="1"/>
    <col min="13835" max="13835" width="16" style="73" customWidth="1"/>
    <col min="13836" max="13836" width="0" style="73" hidden="1" customWidth="1"/>
    <col min="13837" max="13837" width="13.42578125" style="73" customWidth="1"/>
    <col min="13838" max="13838" width="12.7109375" style="73" customWidth="1"/>
    <col min="13839" max="13843" width="13.140625" style="73" customWidth="1"/>
    <col min="13844" max="13844" width="18.140625" style="73" customWidth="1"/>
    <col min="13845" max="13845" width="13.42578125" style="73" customWidth="1"/>
    <col min="13846" max="13846" width="13.140625" style="73" customWidth="1"/>
    <col min="13847" max="14078" width="9.140625" style="73"/>
    <col min="14079" max="14079" width="2.140625" style="73" customWidth="1"/>
    <col min="14080" max="14080" width="0" style="73" hidden="1" customWidth="1"/>
    <col min="14081" max="14081" width="3.5703125" style="73" bestFit="1" customWidth="1"/>
    <col min="14082" max="14082" width="6" style="73" customWidth="1"/>
    <col min="14083" max="14083" width="4.42578125" style="73" customWidth="1"/>
    <col min="14084" max="14084" width="16.42578125" style="73" customWidth="1"/>
    <col min="14085" max="14085" width="0.140625" style="73" customWidth="1"/>
    <col min="14086" max="14088" width="0" style="73" hidden="1" customWidth="1"/>
    <col min="14089" max="14089" width="12.85546875" style="73" customWidth="1"/>
    <col min="14090" max="14090" width="13.140625" style="73" customWidth="1"/>
    <col min="14091" max="14091" width="16" style="73" customWidth="1"/>
    <col min="14092" max="14092" width="0" style="73" hidden="1" customWidth="1"/>
    <col min="14093" max="14093" width="13.42578125" style="73" customWidth="1"/>
    <col min="14094" max="14094" width="12.7109375" style="73" customWidth="1"/>
    <col min="14095" max="14099" width="13.140625" style="73" customWidth="1"/>
    <col min="14100" max="14100" width="18.140625" style="73" customWidth="1"/>
    <col min="14101" max="14101" width="13.42578125" style="73" customWidth="1"/>
    <col min="14102" max="14102" width="13.140625" style="73" customWidth="1"/>
    <col min="14103" max="14334" width="9.140625" style="73"/>
    <col min="14335" max="14335" width="2.140625" style="73" customWidth="1"/>
    <col min="14336" max="14336" width="0" style="73" hidden="1" customWidth="1"/>
    <col min="14337" max="14337" width="3.5703125" style="73" bestFit="1" customWidth="1"/>
    <col min="14338" max="14338" width="6" style="73" customWidth="1"/>
    <col min="14339" max="14339" width="4.42578125" style="73" customWidth="1"/>
    <col min="14340" max="14340" width="16.42578125" style="73" customWidth="1"/>
    <col min="14341" max="14341" width="0.140625" style="73" customWidth="1"/>
    <col min="14342" max="14344" width="0" style="73" hidden="1" customWidth="1"/>
    <col min="14345" max="14345" width="12.85546875" style="73" customWidth="1"/>
    <col min="14346" max="14346" width="13.140625" style="73" customWidth="1"/>
    <col min="14347" max="14347" width="16" style="73" customWidth="1"/>
    <col min="14348" max="14348" width="0" style="73" hidden="1" customWidth="1"/>
    <col min="14349" max="14349" width="13.42578125" style="73" customWidth="1"/>
    <col min="14350" max="14350" width="12.7109375" style="73" customWidth="1"/>
    <col min="14351" max="14355" width="13.140625" style="73" customWidth="1"/>
    <col min="14356" max="14356" width="18.140625" style="73" customWidth="1"/>
    <col min="14357" max="14357" width="13.42578125" style="73" customWidth="1"/>
    <col min="14358" max="14358" width="13.140625" style="73" customWidth="1"/>
    <col min="14359" max="14590" width="9.140625" style="73"/>
    <col min="14591" max="14591" width="2.140625" style="73" customWidth="1"/>
    <col min="14592" max="14592" width="0" style="73" hidden="1" customWidth="1"/>
    <col min="14593" max="14593" width="3.5703125" style="73" bestFit="1" customWidth="1"/>
    <col min="14594" max="14594" width="6" style="73" customWidth="1"/>
    <col min="14595" max="14595" width="4.42578125" style="73" customWidth="1"/>
    <col min="14596" max="14596" width="16.42578125" style="73" customWidth="1"/>
    <col min="14597" max="14597" width="0.140625" style="73" customWidth="1"/>
    <col min="14598" max="14600" width="0" style="73" hidden="1" customWidth="1"/>
    <col min="14601" max="14601" width="12.85546875" style="73" customWidth="1"/>
    <col min="14602" max="14602" width="13.140625" style="73" customWidth="1"/>
    <col min="14603" max="14603" width="16" style="73" customWidth="1"/>
    <col min="14604" max="14604" width="0" style="73" hidden="1" customWidth="1"/>
    <col min="14605" max="14605" width="13.42578125" style="73" customWidth="1"/>
    <col min="14606" max="14606" width="12.7109375" style="73" customWidth="1"/>
    <col min="14607" max="14611" width="13.140625" style="73" customWidth="1"/>
    <col min="14612" max="14612" width="18.140625" style="73" customWidth="1"/>
    <col min="14613" max="14613" width="13.42578125" style="73" customWidth="1"/>
    <col min="14614" max="14614" width="13.140625" style="73" customWidth="1"/>
    <col min="14615" max="14846" width="9.140625" style="73"/>
    <col min="14847" max="14847" width="2.140625" style="73" customWidth="1"/>
    <col min="14848" max="14848" width="0" style="73" hidden="1" customWidth="1"/>
    <col min="14849" max="14849" width="3.5703125" style="73" bestFit="1" customWidth="1"/>
    <col min="14850" max="14850" width="6" style="73" customWidth="1"/>
    <col min="14851" max="14851" width="4.42578125" style="73" customWidth="1"/>
    <col min="14852" max="14852" width="16.42578125" style="73" customWidth="1"/>
    <col min="14853" max="14853" width="0.140625" style="73" customWidth="1"/>
    <col min="14854" max="14856" width="0" style="73" hidden="1" customWidth="1"/>
    <col min="14857" max="14857" width="12.85546875" style="73" customWidth="1"/>
    <col min="14858" max="14858" width="13.140625" style="73" customWidth="1"/>
    <col min="14859" max="14859" width="16" style="73" customWidth="1"/>
    <col min="14860" max="14860" width="0" style="73" hidden="1" customWidth="1"/>
    <col min="14861" max="14861" width="13.42578125" style="73" customWidth="1"/>
    <col min="14862" max="14862" width="12.7109375" style="73" customWidth="1"/>
    <col min="14863" max="14867" width="13.140625" style="73" customWidth="1"/>
    <col min="14868" max="14868" width="18.140625" style="73" customWidth="1"/>
    <col min="14869" max="14869" width="13.42578125" style="73" customWidth="1"/>
    <col min="14870" max="14870" width="13.140625" style="73" customWidth="1"/>
    <col min="14871" max="15102" width="9.140625" style="73"/>
    <col min="15103" max="15103" width="2.140625" style="73" customWidth="1"/>
    <col min="15104" max="15104" width="0" style="73" hidden="1" customWidth="1"/>
    <col min="15105" max="15105" width="3.5703125" style="73" bestFit="1" customWidth="1"/>
    <col min="15106" max="15106" width="6" style="73" customWidth="1"/>
    <col min="15107" max="15107" width="4.42578125" style="73" customWidth="1"/>
    <col min="15108" max="15108" width="16.42578125" style="73" customWidth="1"/>
    <col min="15109" max="15109" width="0.140625" style="73" customWidth="1"/>
    <col min="15110" max="15112" width="0" style="73" hidden="1" customWidth="1"/>
    <col min="15113" max="15113" width="12.85546875" style="73" customWidth="1"/>
    <col min="15114" max="15114" width="13.140625" style="73" customWidth="1"/>
    <col min="15115" max="15115" width="16" style="73" customWidth="1"/>
    <col min="15116" max="15116" width="0" style="73" hidden="1" customWidth="1"/>
    <col min="15117" max="15117" width="13.42578125" style="73" customWidth="1"/>
    <col min="15118" max="15118" width="12.7109375" style="73" customWidth="1"/>
    <col min="15119" max="15123" width="13.140625" style="73" customWidth="1"/>
    <col min="15124" max="15124" width="18.140625" style="73" customWidth="1"/>
    <col min="15125" max="15125" width="13.42578125" style="73" customWidth="1"/>
    <col min="15126" max="15126" width="13.140625" style="73" customWidth="1"/>
    <col min="15127" max="15358" width="9.140625" style="73"/>
    <col min="15359" max="15359" width="2.140625" style="73" customWidth="1"/>
    <col min="15360" max="15360" width="0" style="73" hidden="1" customWidth="1"/>
    <col min="15361" max="15361" width="3.5703125" style="73" bestFit="1" customWidth="1"/>
    <col min="15362" max="15362" width="6" style="73" customWidth="1"/>
    <col min="15363" max="15363" width="4.42578125" style="73" customWidth="1"/>
    <col min="15364" max="15364" width="16.42578125" style="73" customWidth="1"/>
    <col min="15365" max="15365" width="0.140625" style="73" customWidth="1"/>
    <col min="15366" max="15368" width="0" style="73" hidden="1" customWidth="1"/>
    <col min="15369" max="15369" width="12.85546875" style="73" customWidth="1"/>
    <col min="15370" max="15370" width="13.140625" style="73" customWidth="1"/>
    <col min="15371" max="15371" width="16" style="73" customWidth="1"/>
    <col min="15372" max="15372" width="0" style="73" hidden="1" customWidth="1"/>
    <col min="15373" max="15373" width="13.42578125" style="73" customWidth="1"/>
    <col min="15374" max="15374" width="12.7109375" style="73" customWidth="1"/>
    <col min="15375" max="15379" width="13.140625" style="73" customWidth="1"/>
    <col min="15380" max="15380" width="18.140625" style="73" customWidth="1"/>
    <col min="15381" max="15381" width="13.42578125" style="73" customWidth="1"/>
    <col min="15382" max="15382" width="13.140625" style="73" customWidth="1"/>
    <col min="15383" max="15614" width="9.140625" style="73"/>
    <col min="15615" max="15615" width="2.140625" style="73" customWidth="1"/>
    <col min="15616" max="15616" width="0" style="73" hidden="1" customWidth="1"/>
    <col min="15617" max="15617" width="3.5703125" style="73" bestFit="1" customWidth="1"/>
    <col min="15618" max="15618" width="6" style="73" customWidth="1"/>
    <col min="15619" max="15619" width="4.42578125" style="73" customWidth="1"/>
    <col min="15620" max="15620" width="16.42578125" style="73" customWidth="1"/>
    <col min="15621" max="15621" width="0.140625" style="73" customWidth="1"/>
    <col min="15622" max="15624" width="0" style="73" hidden="1" customWidth="1"/>
    <col min="15625" max="15625" width="12.85546875" style="73" customWidth="1"/>
    <col min="15626" max="15626" width="13.140625" style="73" customWidth="1"/>
    <col min="15627" max="15627" width="16" style="73" customWidth="1"/>
    <col min="15628" max="15628" width="0" style="73" hidden="1" customWidth="1"/>
    <col min="15629" max="15629" width="13.42578125" style="73" customWidth="1"/>
    <col min="15630" max="15630" width="12.7109375" style="73" customWidth="1"/>
    <col min="15631" max="15635" width="13.140625" style="73" customWidth="1"/>
    <col min="15636" max="15636" width="18.140625" style="73" customWidth="1"/>
    <col min="15637" max="15637" width="13.42578125" style="73" customWidth="1"/>
    <col min="15638" max="15638" width="13.140625" style="73" customWidth="1"/>
    <col min="15639" max="15870" width="9.140625" style="73"/>
    <col min="15871" max="15871" width="2.140625" style="73" customWidth="1"/>
    <col min="15872" max="15872" width="0" style="73" hidden="1" customWidth="1"/>
    <col min="15873" max="15873" width="3.5703125" style="73" bestFit="1" customWidth="1"/>
    <col min="15874" max="15874" width="6" style="73" customWidth="1"/>
    <col min="15875" max="15875" width="4.42578125" style="73" customWidth="1"/>
    <col min="15876" max="15876" width="16.42578125" style="73" customWidth="1"/>
    <col min="15877" max="15877" width="0.140625" style="73" customWidth="1"/>
    <col min="15878" max="15880" width="0" style="73" hidden="1" customWidth="1"/>
    <col min="15881" max="15881" width="12.85546875" style="73" customWidth="1"/>
    <col min="15882" max="15882" width="13.140625" style="73" customWidth="1"/>
    <col min="15883" max="15883" width="16" style="73" customWidth="1"/>
    <col min="15884" max="15884" width="0" style="73" hidden="1" customWidth="1"/>
    <col min="15885" max="15885" width="13.42578125" style="73" customWidth="1"/>
    <col min="15886" max="15886" width="12.7109375" style="73" customWidth="1"/>
    <col min="15887" max="15891" width="13.140625" style="73" customWidth="1"/>
    <col min="15892" max="15892" width="18.140625" style="73" customWidth="1"/>
    <col min="15893" max="15893" width="13.42578125" style="73" customWidth="1"/>
    <col min="15894" max="15894" width="13.140625" style="73" customWidth="1"/>
    <col min="15895" max="16126" width="9.140625" style="73"/>
    <col min="16127" max="16127" width="2.140625" style="73" customWidth="1"/>
    <col min="16128" max="16128" width="0" style="73" hidden="1" customWidth="1"/>
    <col min="16129" max="16129" width="3.5703125" style="73" bestFit="1" customWidth="1"/>
    <col min="16130" max="16130" width="6" style="73" customWidth="1"/>
    <col min="16131" max="16131" width="4.42578125" style="73" customWidth="1"/>
    <col min="16132" max="16132" width="16.42578125" style="73" customWidth="1"/>
    <col min="16133" max="16133" width="0.140625" style="73" customWidth="1"/>
    <col min="16134" max="16136" width="0" style="73" hidden="1" customWidth="1"/>
    <col min="16137" max="16137" width="12.85546875" style="73" customWidth="1"/>
    <col min="16138" max="16138" width="13.140625" style="73" customWidth="1"/>
    <col min="16139" max="16139" width="16" style="73" customWidth="1"/>
    <col min="16140" max="16140" width="0" style="73" hidden="1" customWidth="1"/>
    <col min="16141" max="16141" width="13.42578125" style="73" customWidth="1"/>
    <col min="16142" max="16142" width="12.7109375" style="73" customWidth="1"/>
    <col min="16143" max="16147" width="13.140625" style="73" customWidth="1"/>
    <col min="16148" max="16148" width="18.140625" style="73" customWidth="1"/>
    <col min="16149" max="16149" width="13.42578125" style="73" customWidth="1"/>
    <col min="16150" max="16150" width="13.140625" style="73" customWidth="1"/>
    <col min="16151" max="16384" width="9.140625" style="73"/>
  </cols>
  <sheetData>
    <row r="1" spans="1:22" ht="15">
      <c r="A1" s="414" t="s">
        <v>183</v>
      </c>
      <c r="B1" s="414"/>
      <c r="C1" s="414"/>
      <c r="D1" s="414"/>
      <c r="E1" s="414"/>
      <c r="F1" s="414"/>
      <c r="G1" s="414"/>
      <c r="H1" s="414"/>
      <c r="I1" s="414"/>
      <c r="J1" s="414"/>
      <c r="K1" s="414"/>
      <c r="L1" s="414"/>
      <c r="M1" s="414"/>
      <c r="N1" s="414"/>
      <c r="O1" s="414"/>
      <c r="P1" s="414"/>
      <c r="Q1" s="414"/>
      <c r="R1" s="414"/>
      <c r="S1" s="414"/>
      <c r="T1" s="414"/>
      <c r="U1" s="414"/>
      <c r="V1" s="414"/>
    </row>
    <row r="2" spans="1:22" ht="15">
      <c r="A2" s="414" t="s">
        <v>423</v>
      </c>
      <c r="B2" s="414"/>
      <c r="C2" s="414"/>
      <c r="D2" s="414"/>
      <c r="E2" s="414"/>
      <c r="F2" s="414"/>
      <c r="G2" s="414"/>
      <c r="H2" s="414"/>
      <c r="I2" s="414"/>
      <c r="J2" s="414"/>
      <c r="K2" s="414"/>
      <c r="L2" s="414"/>
      <c r="M2" s="414"/>
      <c r="N2" s="414"/>
      <c r="O2" s="414"/>
      <c r="P2" s="414"/>
      <c r="Q2" s="414"/>
      <c r="R2" s="414"/>
      <c r="S2" s="414"/>
      <c r="T2" s="414"/>
      <c r="U2" s="414"/>
      <c r="V2" s="414"/>
    </row>
    <row r="3" spans="1:22" ht="13.5" thickBot="1">
      <c r="I3" s="415"/>
      <c r="J3" s="415"/>
    </row>
    <row r="4" spans="1:22" s="261" customFormat="1" ht="60" customHeight="1" thickBot="1">
      <c r="A4" s="178" t="s">
        <v>0</v>
      </c>
      <c r="B4" s="178" t="s">
        <v>184</v>
      </c>
      <c r="C4" s="259"/>
      <c r="D4" s="259"/>
      <c r="E4" s="260"/>
      <c r="F4" s="262" t="s">
        <v>540</v>
      </c>
      <c r="G4" s="79" t="s">
        <v>185</v>
      </c>
      <c r="H4" s="79" t="s">
        <v>186</v>
      </c>
      <c r="I4" s="79" t="s">
        <v>187</v>
      </c>
      <c r="J4" s="79" t="s">
        <v>424</v>
      </c>
      <c r="K4" s="79" t="s">
        <v>425</v>
      </c>
      <c r="L4" s="79" t="s">
        <v>362</v>
      </c>
      <c r="M4" s="79" t="s">
        <v>340</v>
      </c>
      <c r="N4" s="79" t="s">
        <v>341</v>
      </c>
      <c r="O4" s="79" t="s">
        <v>342</v>
      </c>
      <c r="P4" s="79" t="s">
        <v>363</v>
      </c>
      <c r="Q4" s="79" t="s">
        <v>354</v>
      </c>
      <c r="R4" s="79" t="s">
        <v>533</v>
      </c>
      <c r="S4" s="79" t="s">
        <v>441</v>
      </c>
      <c r="T4" s="79" t="s">
        <v>442</v>
      </c>
      <c r="U4" s="79" t="s">
        <v>339</v>
      </c>
      <c r="V4" s="79" t="s">
        <v>3</v>
      </c>
    </row>
    <row r="5" spans="1:22" s="96" customFormat="1" ht="30.75" customHeight="1" thickBot="1">
      <c r="A5" s="88" t="s">
        <v>199</v>
      </c>
      <c r="B5" s="74" t="s">
        <v>200</v>
      </c>
      <c r="C5" s="89"/>
      <c r="D5" s="89"/>
      <c r="E5" s="90"/>
      <c r="F5" s="263" t="s">
        <v>188</v>
      </c>
      <c r="G5" s="74" t="s">
        <v>193</v>
      </c>
      <c r="H5" s="74" t="s">
        <v>201</v>
      </c>
      <c r="I5" s="74" t="s">
        <v>189</v>
      </c>
      <c r="J5" s="74" t="s">
        <v>426</v>
      </c>
      <c r="K5" s="74" t="s">
        <v>190</v>
      </c>
      <c r="L5" s="74" t="s">
        <v>191</v>
      </c>
      <c r="M5" s="74" t="s">
        <v>192</v>
      </c>
      <c r="N5" s="74" t="s">
        <v>429</v>
      </c>
      <c r="O5" s="74" t="s">
        <v>210</v>
      </c>
      <c r="P5" s="74" t="s">
        <v>431</v>
      </c>
      <c r="Q5" s="74" t="s">
        <v>537</v>
      </c>
      <c r="R5" s="74" t="s">
        <v>431</v>
      </c>
      <c r="S5" s="74" t="s">
        <v>541</v>
      </c>
      <c r="T5" s="74" t="s">
        <v>191</v>
      </c>
      <c r="U5" s="74" t="s">
        <v>191</v>
      </c>
      <c r="V5" s="74" t="s">
        <v>192</v>
      </c>
    </row>
    <row r="6" spans="1:22" s="96" customFormat="1" ht="34.5" customHeight="1">
      <c r="A6" s="91">
        <v>1</v>
      </c>
      <c r="B6" s="416" t="s">
        <v>202</v>
      </c>
      <c r="C6" s="416"/>
      <c r="D6" s="416"/>
      <c r="E6" s="416"/>
      <c r="F6" s="264">
        <v>112</v>
      </c>
      <c r="G6" s="99">
        <v>18628935.84</v>
      </c>
      <c r="H6" s="99">
        <v>12333561.879999999</v>
      </c>
      <c r="I6" s="99">
        <v>18221415.32</v>
      </c>
      <c r="J6" s="99">
        <v>4808906.22</v>
      </c>
      <c r="K6" s="99">
        <v>13073135.990000002</v>
      </c>
      <c r="L6" s="99">
        <v>212303.7</v>
      </c>
      <c r="M6" s="99">
        <v>361697.1</v>
      </c>
      <c r="N6" s="99">
        <v>53306.62</v>
      </c>
      <c r="O6" s="99">
        <v>627307.41999999993</v>
      </c>
      <c r="P6" s="99">
        <v>1036764.2</v>
      </c>
      <c r="Q6" s="99">
        <v>1664071.6199999999</v>
      </c>
      <c r="R6" s="99">
        <v>5751150.7699999996</v>
      </c>
      <c r="S6" s="99">
        <f>I6-R6</f>
        <v>12470264.550000001</v>
      </c>
      <c r="T6" s="99">
        <v>9068665.1500000004</v>
      </c>
      <c r="U6" s="99">
        <v>9068665.1500000004</v>
      </c>
      <c r="V6" s="103"/>
    </row>
    <row r="7" spans="1:22" s="96" customFormat="1" ht="15.75" customHeight="1" thickBot="1">
      <c r="A7" s="412" t="s">
        <v>204</v>
      </c>
      <c r="B7" s="413"/>
      <c r="C7" s="93"/>
      <c r="D7" s="93"/>
      <c r="E7" s="93"/>
      <c r="F7" s="265">
        <f>F6</f>
        <v>112</v>
      </c>
      <c r="G7" s="94">
        <f>G6</f>
        <v>18628935.84</v>
      </c>
      <c r="H7" s="94">
        <f t="shared" ref="H7:U7" si="0">H6</f>
        <v>12333561.879999999</v>
      </c>
      <c r="I7" s="94">
        <f t="shared" si="0"/>
        <v>18221415.32</v>
      </c>
      <c r="J7" s="94">
        <f t="shared" si="0"/>
        <v>4808906.22</v>
      </c>
      <c r="K7" s="94">
        <f t="shared" si="0"/>
        <v>13073135.990000002</v>
      </c>
      <c r="L7" s="94">
        <f t="shared" si="0"/>
        <v>212303.7</v>
      </c>
      <c r="M7" s="94">
        <f t="shared" si="0"/>
        <v>361697.1</v>
      </c>
      <c r="N7" s="94">
        <f t="shared" si="0"/>
        <v>53306.62</v>
      </c>
      <c r="O7" s="94">
        <f t="shared" si="0"/>
        <v>627307.41999999993</v>
      </c>
      <c r="P7" s="94">
        <f t="shared" si="0"/>
        <v>1036764.2</v>
      </c>
      <c r="Q7" s="94">
        <f t="shared" si="0"/>
        <v>1664071.6199999999</v>
      </c>
      <c r="R7" s="94">
        <f t="shared" si="0"/>
        <v>5751150.7699999996</v>
      </c>
      <c r="S7" s="94">
        <f t="shared" si="0"/>
        <v>12470264.550000001</v>
      </c>
      <c r="T7" s="94">
        <f t="shared" si="0"/>
        <v>9068665.1500000004</v>
      </c>
      <c r="U7" s="94">
        <f t="shared" si="0"/>
        <v>9068665.1500000004</v>
      </c>
      <c r="V7" s="105"/>
    </row>
    <row r="8" spans="1:22" s="96" customFormat="1" ht="92.25" customHeight="1">
      <c r="A8" s="92">
        <v>2</v>
      </c>
      <c r="B8" s="203" t="s">
        <v>427</v>
      </c>
      <c r="C8" s="76"/>
      <c r="D8" s="76"/>
      <c r="E8" s="76"/>
      <c r="F8" s="266">
        <v>22</v>
      </c>
      <c r="G8" s="75">
        <v>27136063.510000002</v>
      </c>
      <c r="H8" s="75">
        <v>14471913.09</v>
      </c>
      <c r="I8" s="75">
        <v>27136063.510000002</v>
      </c>
      <c r="J8" s="75">
        <v>2262059.1999999997</v>
      </c>
      <c r="K8" s="75">
        <v>20781549.59</v>
      </c>
      <c r="L8" s="75">
        <v>328785.95</v>
      </c>
      <c r="M8" s="75">
        <v>34985.4</v>
      </c>
      <c r="N8" s="75">
        <v>10729.58</v>
      </c>
      <c r="O8" s="75">
        <v>374500.93</v>
      </c>
      <c r="P8" s="75">
        <v>673268.71010000003</v>
      </c>
      <c r="Q8" s="75">
        <v>1047769.6401</v>
      </c>
      <c r="R8" s="75">
        <v>3885218.16</v>
      </c>
      <c r="S8" s="75">
        <f>I8-R8</f>
        <v>23250845.350000001</v>
      </c>
      <c r="T8" s="75">
        <v>7556174.5499999998</v>
      </c>
      <c r="U8" s="75">
        <v>8502750.5500000007</v>
      </c>
      <c r="V8" s="104" t="s">
        <v>539</v>
      </c>
    </row>
    <row r="9" spans="1:22" s="96" customFormat="1" ht="80.25" customHeight="1">
      <c r="A9" s="92">
        <v>3</v>
      </c>
      <c r="B9" s="203" t="s">
        <v>428</v>
      </c>
      <c r="C9" s="76"/>
      <c r="D9" s="76"/>
      <c r="E9" s="76"/>
      <c r="F9" s="266">
        <v>3</v>
      </c>
      <c r="G9" s="75">
        <v>10099959.539999999</v>
      </c>
      <c r="H9" s="75">
        <v>9710696.4800000004</v>
      </c>
      <c r="I9" s="75">
        <v>10099959.539999999</v>
      </c>
      <c r="J9" s="75">
        <v>8319637.6900000004</v>
      </c>
      <c r="K9" s="75">
        <v>1780321.85</v>
      </c>
      <c r="L9" s="75">
        <v>192199.71000000002</v>
      </c>
      <c r="M9" s="75">
        <v>37950.31</v>
      </c>
      <c r="N9" s="75">
        <v>0</v>
      </c>
      <c r="O9" s="75">
        <v>230150.02000000002</v>
      </c>
      <c r="P9" s="75">
        <v>5790.79</v>
      </c>
      <c r="Q9" s="75">
        <v>235940.81</v>
      </c>
      <c r="R9" s="75">
        <v>8576318.7200000007</v>
      </c>
      <c r="S9" s="75">
        <f>I9-R9</f>
        <v>1523640.8199999984</v>
      </c>
      <c r="T9" s="75">
        <v>238319.44</v>
      </c>
      <c r="U9" s="75">
        <v>491368.19</v>
      </c>
      <c r="V9" s="207"/>
    </row>
    <row r="10" spans="1:22" s="96" customFormat="1" ht="15.75" customHeight="1" thickBot="1">
      <c r="A10" s="412" t="s">
        <v>435</v>
      </c>
      <c r="B10" s="413"/>
      <c r="C10" s="93"/>
      <c r="D10" s="93"/>
      <c r="E10" s="93"/>
      <c r="F10" s="265">
        <f>SUM(F8:F9)</f>
        <v>25</v>
      </c>
      <c r="G10" s="94">
        <f>SUM(G8:G9)</f>
        <v>37236023.049999997</v>
      </c>
      <c r="H10" s="94">
        <f t="shared" ref="H10:U10" si="1">SUM(H8:H9)</f>
        <v>24182609.57</v>
      </c>
      <c r="I10" s="94">
        <f t="shared" si="1"/>
        <v>37236023.049999997</v>
      </c>
      <c r="J10" s="94">
        <f t="shared" si="1"/>
        <v>10581696.890000001</v>
      </c>
      <c r="K10" s="94">
        <f t="shared" si="1"/>
        <v>22561871.440000001</v>
      </c>
      <c r="L10" s="94">
        <f t="shared" si="1"/>
        <v>520985.66000000003</v>
      </c>
      <c r="M10" s="94">
        <f t="shared" si="1"/>
        <v>72935.709999999992</v>
      </c>
      <c r="N10" s="94">
        <f t="shared" si="1"/>
        <v>10729.58</v>
      </c>
      <c r="O10" s="94">
        <f t="shared" si="1"/>
        <v>604650.94999999995</v>
      </c>
      <c r="P10" s="94">
        <f t="shared" si="1"/>
        <v>679059.50010000006</v>
      </c>
      <c r="Q10" s="94">
        <f t="shared" si="1"/>
        <v>1283710.4501</v>
      </c>
      <c r="R10" s="94">
        <f t="shared" si="1"/>
        <v>12461536.880000001</v>
      </c>
      <c r="S10" s="94">
        <f t="shared" si="1"/>
        <v>24774486.170000002</v>
      </c>
      <c r="T10" s="94">
        <f t="shared" si="1"/>
        <v>7794493.9900000002</v>
      </c>
      <c r="U10" s="94">
        <f t="shared" si="1"/>
        <v>8994118.7400000002</v>
      </c>
      <c r="V10" s="105"/>
    </row>
    <row r="11" spans="1:22" s="96" customFormat="1" ht="15.75" customHeight="1" thickBot="1">
      <c r="A11" s="412" t="s">
        <v>436</v>
      </c>
      <c r="B11" s="413"/>
      <c r="C11" s="93"/>
      <c r="D11" s="93"/>
      <c r="E11" s="93"/>
      <c r="F11" s="265">
        <f>F7+F10</f>
        <v>137</v>
      </c>
      <c r="G11" s="94">
        <f>G7+G10</f>
        <v>55864958.890000001</v>
      </c>
      <c r="H11" s="94">
        <f t="shared" ref="H11:U11" si="2">H7+H10</f>
        <v>36516171.450000003</v>
      </c>
      <c r="I11" s="94">
        <f t="shared" si="2"/>
        <v>55457438.369999997</v>
      </c>
      <c r="J11" s="94">
        <f t="shared" si="2"/>
        <v>15390603.109999999</v>
      </c>
      <c r="K11" s="94">
        <f t="shared" si="2"/>
        <v>35635007.430000007</v>
      </c>
      <c r="L11" s="94">
        <f t="shared" si="2"/>
        <v>733289.3600000001</v>
      </c>
      <c r="M11" s="94">
        <f t="shared" si="2"/>
        <v>434632.80999999994</v>
      </c>
      <c r="N11" s="94">
        <f t="shared" si="2"/>
        <v>64036.200000000004</v>
      </c>
      <c r="O11" s="94">
        <f t="shared" si="2"/>
        <v>1231958.3699999999</v>
      </c>
      <c r="P11" s="94">
        <f t="shared" si="2"/>
        <v>1715823.7001</v>
      </c>
      <c r="Q11" s="94">
        <f t="shared" si="2"/>
        <v>2947782.0701000001</v>
      </c>
      <c r="R11" s="94">
        <f t="shared" si="2"/>
        <v>18212687.649999999</v>
      </c>
      <c r="S11" s="94">
        <f t="shared" si="2"/>
        <v>37244750.719999999</v>
      </c>
      <c r="T11" s="94">
        <f t="shared" si="2"/>
        <v>16863159.140000001</v>
      </c>
      <c r="U11" s="94">
        <f t="shared" si="2"/>
        <v>18062783.890000001</v>
      </c>
      <c r="V11" s="105"/>
    </row>
    <row r="12" spans="1:22" s="96" customFormat="1" ht="11.25" thickBot="1">
      <c r="A12" s="77"/>
      <c r="B12" s="77"/>
      <c r="C12" s="77"/>
      <c r="D12" s="77"/>
      <c r="E12" s="77"/>
      <c r="F12" s="267"/>
      <c r="G12" s="77"/>
      <c r="H12" s="77"/>
      <c r="I12" s="77"/>
      <c r="J12" s="77"/>
      <c r="K12" s="77"/>
      <c r="L12" s="77"/>
      <c r="M12" s="97"/>
      <c r="N12" s="97"/>
      <c r="O12" s="97"/>
      <c r="P12" s="97"/>
      <c r="Q12" s="97"/>
      <c r="R12" s="97"/>
      <c r="S12" s="97"/>
      <c r="T12" s="97"/>
      <c r="U12" s="97"/>
      <c r="V12" s="97"/>
    </row>
    <row r="13" spans="1:22" s="96" customFormat="1" ht="64.5" customHeight="1">
      <c r="A13" s="78">
        <v>4</v>
      </c>
      <c r="B13" s="257" t="s">
        <v>208</v>
      </c>
      <c r="C13" s="98"/>
      <c r="D13" s="98"/>
      <c r="E13" s="98"/>
      <c r="F13" s="268">
        <v>31</v>
      </c>
      <c r="G13" s="99">
        <v>36225137.310000002</v>
      </c>
      <c r="H13" s="99">
        <v>29626654.690000001</v>
      </c>
      <c r="I13" s="99">
        <v>36225137.310000002</v>
      </c>
      <c r="J13" s="99">
        <v>9251769.8600000013</v>
      </c>
      <c r="K13" s="99">
        <v>604080.31000000006</v>
      </c>
      <c r="L13" s="99">
        <v>0</v>
      </c>
      <c r="M13" s="99">
        <v>0</v>
      </c>
      <c r="N13" s="99">
        <v>604080.31000000006</v>
      </c>
      <c r="O13" s="99">
        <v>2418927.73</v>
      </c>
      <c r="P13" s="99">
        <v>3023008.04</v>
      </c>
      <c r="Q13" s="99">
        <v>2828272.4400000004</v>
      </c>
      <c r="R13" s="99">
        <v>23008370.57</v>
      </c>
      <c r="S13" s="99">
        <f>I13-R13</f>
        <v>13216766.740000002</v>
      </c>
      <c r="T13" s="99">
        <v>3870522.79</v>
      </c>
      <c r="U13" s="99">
        <v>4229995.8099999996</v>
      </c>
      <c r="V13" s="208"/>
    </row>
    <row r="14" spans="1:22" s="96" customFormat="1" ht="15.75" customHeight="1" thickBot="1">
      <c r="A14" s="412" t="s">
        <v>437</v>
      </c>
      <c r="B14" s="413"/>
      <c r="C14" s="93"/>
      <c r="D14" s="93"/>
      <c r="E14" s="93"/>
      <c r="F14" s="265">
        <f>F13</f>
        <v>31</v>
      </c>
      <c r="G14" s="94">
        <f>SUM(G13)</f>
        <v>36225137.310000002</v>
      </c>
      <c r="H14" s="94">
        <f t="shared" ref="H14:U14" si="3">SUM(H13)</f>
        <v>29626654.690000001</v>
      </c>
      <c r="I14" s="94">
        <f t="shared" si="3"/>
        <v>36225137.310000002</v>
      </c>
      <c r="J14" s="94">
        <f t="shared" si="3"/>
        <v>9251769.8600000013</v>
      </c>
      <c r="K14" s="94">
        <f t="shared" si="3"/>
        <v>604080.31000000006</v>
      </c>
      <c r="L14" s="94">
        <f t="shared" si="3"/>
        <v>0</v>
      </c>
      <c r="M14" s="94">
        <f t="shared" si="3"/>
        <v>0</v>
      </c>
      <c r="N14" s="94">
        <f t="shared" si="3"/>
        <v>604080.31000000006</v>
      </c>
      <c r="O14" s="94">
        <f t="shared" si="3"/>
        <v>2418927.73</v>
      </c>
      <c r="P14" s="94">
        <f t="shared" si="3"/>
        <v>3023008.04</v>
      </c>
      <c r="Q14" s="94">
        <f t="shared" si="3"/>
        <v>2828272.4400000004</v>
      </c>
      <c r="R14" s="94">
        <f t="shared" si="3"/>
        <v>23008370.57</v>
      </c>
      <c r="S14" s="94">
        <f t="shared" si="3"/>
        <v>13216766.740000002</v>
      </c>
      <c r="T14" s="94">
        <f t="shared" si="3"/>
        <v>3870522.79</v>
      </c>
      <c r="U14" s="94">
        <f t="shared" si="3"/>
        <v>4229995.8099999996</v>
      </c>
      <c r="V14" s="105"/>
    </row>
    <row r="15" spans="1:22" s="96" customFormat="1" ht="11.25" thickBot="1">
      <c r="A15" s="77"/>
      <c r="B15" s="77"/>
      <c r="C15" s="77"/>
      <c r="D15" s="77"/>
      <c r="E15" s="77"/>
      <c r="F15" s="267"/>
      <c r="G15" s="77"/>
      <c r="H15" s="77"/>
      <c r="I15" s="77"/>
      <c r="J15" s="77"/>
      <c r="K15" s="77"/>
      <c r="L15" s="77"/>
      <c r="M15" s="97"/>
      <c r="N15" s="97"/>
      <c r="O15" s="97"/>
      <c r="P15" s="97"/>
      <c r="Q15" s="97"/>
      <c r="R15" s="97"/>
      <c r="S15" s="97"/>
      <c r="T15" s="97"/>
      <c r="U15" s="97"/>
      <c r="V15" s="97"/>
    </row>
    <row r="16" spans="1:22" s="96" customFormat="1" ht="49.5" customHeight="1" thickBot="1">
      <c r="A16" s="100">
        <v>5</v>
      </c>
      <c r="B16" s="101" t="s">
        <v>209</v>
      </c>
      <c r="C16" s="101"/>
      <c r="D16" s="101"/>
      <c r="E16" s="101"/>
      <c r="F16" s="269">
        <v>12</v>
      </c>
      <c r="G16" s="102">
        <v>2704666.86</v>
      </c>
      <c r="H16" s="102">
        <v>2289439.4799999995</v>
      </c>
      <c r="I16" s="102">
        <v>2704666.86</v>
      </c>
      <c r="J16" s="102">
        <v>675882.24</v>
      </c>
      <c r="K16" s="102">
        <v>1512183.01</v>
      </c>
      <c r="L16" s="102">
        <v>0</v>
      </c>
      <c r="M16" s="102">
        <v>0</v>
      </c>
      <c r="N16" s="102">
        <v>0</v>
      </c>
      <c r="O16" s="102">
        <v>0</v>
      </c>
      <c r="P16" s="102">
        <v>79611.38</v>
      </c>
      <c r="Q16" s="102">
        <v>79611.38</v>
      </c>
      <c r="R16" s="102">
        <v>675882.24</v>
      </c>
      <c r="S16" s="102">
        <f>I16-R16</f>
        <v>2028784.6199999999</v>
      </c>
      <c r="T16" s="102">
        <v>1015734.44</v>
      </c>
      <c r="U16" s="102">
        <v>1015734.44</v>
      </c>
      <c r="V16" s="102"/>
    </row>
    <row r="17" spans="1:22" s="96" customFormat="1" ht="17.25" customHeight="1" thickBot="1">
      <c r="A17" s="412" t="s">
        <v>438</v>
      </c>
      <c r="B17" s="413"/>
      <c r="C17" s="93"/>
      <c r="D17" s="93"/>
      <c r="E17" s="93"/>
      <c r="F17" s="265">
        <f>F16</f>
        <v>12</v>
      </c>
      <c r="G17" s="94">
        <f>SUM(G16)</f>
        <v>2704666.86</v>
      </c>
      <c r="H17" s="94">
        <f t="shared" ref="H17:U17" si="4">SUM(H16)</f>
        <v>2289439.4799999995</v>
      </c>
      <c r="I17" s="94">
        <f t="shared" si="4"/>
        <v>2704666.86</v>
      </c>
      <c r="J17" s="94">
        <f t="shared" si="4"/>
        <v>675882.24</v>
      </c>
      <c r="K17" s="94">
        <f t="shared" si="4"/>
        <v>1512183.01</v>
      </c>
      <c r="L17" s="94">
        <f t="shared" si="4"/>
        <v>0</v>
      </c>
      <c r="M17" s="94">
        <f t="shared" si="4"/>
        <v>0</v>
      </c>
      <c r="N17" s="94">
        <f t="shared" si="4"/>
        <v>0</v>
      </c>
      <c r="O17" s="94">
        <f t="shared" si="4"/>
        <v>0</v>
      </c>
      <c r="P17" s="94">
        <f t="shared" si="4"/>
        <v>79611.38</v>
      </c>
      <c r="Q17" s="94">
        <f t="shared" si="4"/>
        <v>79611.38</v>
      </c>
      <c r="R17" s="94">
        <f t="shared" si="4"/>
        <v>675882.24</v>
      </c>
      <c r="S17" s="94">
        <f t="shared" si="4"/>
        <v>2028784.6199999999</v>
      </c>
      <c r="T17" s="94">
        <f t="shared" si="4"/>
        <v>1015734.44</v>
      </c>
      <c r="U17" s="94">
        <f t="shared" si="4"/>
        <v>1015734.44</v>
      </c>
      <c r="V17" s="105"/>
    </row>
    <row r="18" spans="1:22" s="96" customFormat="1" ht="20.25" customHeight="1" thickBot="1">
      <c r="A18" s="412" t="s">
        <v>439</v>
      </c>
      <c r="B18" s="413"/>
      <c r="C18" s="93"/>
      <c r="D18" s="93"/>
      <c r="E18" s="93"/>
      <c r="F18" s="265">
        <f>F11+F14+F17</f>
        <v>180</v>
      </c>
      <c r="G18" s="270">
        <f t="shared" ref="G18:U18" si="5">G11+G14+G17</f>
        <v>94794763.060000002</v>
      </c>
      <c r="H18" s="270">
        <f t="shared" si="5"/>
        <v>68432265.620000005</v>
      </c>
      <c r="I18" s="270">
        <f t="shared" si="5"/>
        <v>94387242.540000007</v>
      </c>
      <c r="J18" s="270">
        <f t="shared" si="5"/>
        <v>25318255.209999997</v>
      </c>
      <c r="K18" s="270">
        <f t="shared" si="5"/>
        <v>37751270.750000007</v>
      </c>
      <c r="L18" s="270">
        <f t="shared" si="5"/>
        <v>733289.3600000001</v>
      </c>
      <c r="M18" s="270">
        <f t="shared" si="5"/>
        <v>434632.80999999994</v>
      </c>
      <c r="N18" s="270">
        <f t="shared" si="5"/>
        <v>668116.51</v>
      </c>
      <c r="O18" s="270">
        <f t="shared" si="5"/>
        <v>3650886.0999999996</v>
      </c>
      <c r="P18" s="270">
        <f t="shared" si="5"/>
        <v>4818443.1200999999</v>
      </c>
      <c r="Q18" s="270">
        <f t="shared" si="5"/>
        <v>5855665.8901000004</v>
      </c>
      <c r="R18" s="270">
        <f t="shared" si="5"/>
        <v>41896940.460000001</v>
      </c>
      <c r="S18" s="270">
        <f t="shared" si="5"/>
        <v>52490302.079999998</v>
      </c>
      <c r="T18" s="270">
        <f t="shared" si="5"/>
        <v>21749416.370000001</v>
      </c>
      <c r="U18" s="270">
        <f t="shared" si="5"/>
        <v>23308514.140000001</v>
      </c>
      <c r="V18" s="105"/>
    </row>
  </sheetData>
  <mergeCells count="10">
    <mergeCell ref="A11:B11"/>
    <mergeCell ref="A14:B14"/>
    <mergeCell ref="A17:B17"/>
    <mergeCell ref="A18:B18"/>
    <mergeCell ref="A1:V1"/>
    <mergeCell ref="A2:V2"/>
    <mergeCell ref="I3:J3"/>
    <mergeCell ref="B6:E6"/>
    <mergeCell ref="A7:B7"/>
    <mergeCell ref="A10:B10"/>
  </mergeCells>
  <pageMargins left="0.70866141732283472" right="0.70866141732283472" top="0.78740157480314965" bottom="0.74803149606299213" header="0.31496062992125984" footer="0.31496062992125984"/>
  <pageSetup paperSize="9" scale="86" orientation="landscape" r:id="rId1"/>
  <headerFooter>
    <oddHeader>&amp;LΠΕΡΙΦΕΡΕΙΑ ΝΟΤΙΟΥ ΑΙΓΑΙΟΥ
ΓΕΝΙΚΗ Δ/ΝΣΗ ΑΠΠΥ
Δ/ΝΣΗ ΑΝΑΠΤΥΞΙΑΚΟΥ ΠΡΟΓΡΑΜΜΑΤΙΣΜΟΥ (ΔΙΑΠ)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Περιοχές με ονόματα</vt:lpstr>
      </vt:variant>
      <vt:variant>
        <vt:i4>11</vt:i4>
      </vt:variant>
    </vt:vector>
  </HeadingPairs>
  <TitlesOfParts>
    <vt:vector size="20" baseType="lpstr">
      <vt:lpstr>ΠΙΝ1_ΑΔΙΑΘ.ΥΠΟΛΟΙΠΑ</vt:lpstr>
      <vt:lpstr>100_ΕΡΓΑ_ΠΡΟΣ_ΑΠΟΠΛΗΡΩΜΗ</vt:lpstr>
      <vt:lpstr>ΠΙΝ 2 ΣΑΕΠ_067 &amp; 0672</vt:lpstr>
      <vt:lpstr>ΠΙΝ 3 ΣΑΕΠ 0678 &amp; ΣΑΝΑ 0288</vt:lpstr>
      <vt:lpstr>ΠΙΝ 4 ΥΠΟΛΟΓΟΣ ΠΤΑ</vt:lpstr>
      <vt:lpstr>ΠΙΝ 5 ΧΡΗΜΑΤΟΔΟΤΗΣΗ ΤΡΙΤΟΥΣ</vt:lpstr>
      <vt:lpstr>ΣΥΓΚΕΝΤΡΩΤΙΚΟΣ</vt:lpstr>
      <vt:lpstr>ΣΥΓΚΕΝΤΡΩΤΙΚΟΣ (2)</vt:lpstr>
      <vt:lpstr>ΣΥΓΚΕΝΤΡΩΤΙΚΟΣ (3)</vt:lpstr>
      <vt:lpstr>'100_ΕΡΓΑ_ΠΡΟΣ_ΑΠΟΠΛΗΡΩΜΗ'!Print_Area</vt:lpstr>
      <vt:lpstr>'ΠΙΝ 2 ΣΑΕΠ_067 &amp; 0672'!Print_Area</vt:lpstr>
      <vt:lpstr>'ΠΙΝ 3 ΣΑΕΠ 0678 &amp; ΣΑΝΑ 0288'!Print_Area</vt:lpstr>
      <vt:lpstr>'ΠΙΝ 4 ΥΠΟΛΟΓΟΣ ΠΤΑ'!Print_Area</vt:lpstr>
      <vt:lpstr>'ΠΙΝ 5 ΧΡΗΜΑΤΟΔΟΤΗΣΗ ΤΡΙΤΟΥΣ'!Print_Area</vt:lpstr>
      <vt:lpstr>ΠΙΝ1_ΑΔΙΑΘ.ΥΠΟΛΟΙΠΑ!Print_Area</vt:lpstr>
      <vt:lpstr>'100_ΕΡΓΑ_ΠΡΟΣ_ΑΠΟΠΛΗΡΩΜΗ'!Print_Titles</vt:lpstr>
      <vt:lpstr>'ΠΙΝ 2 ΣΑΕΠ_067 &amp; 0672'!Print_Titles</vt:lpstr>
      <vt:lpstr>'ΠΙΝ 4 ΥΠΟΛΟΓΟΣ ΠΤΑ'!Print_Titles</vt:lpstr>
      <vt:lpstr>'ΠΙΝ 5 ΧΡΗΜΑΤΟΔΟΤΗΣΗ ΤΡΙΤΟΥΣ'!Print_Titles</vt:lpstr>
      <vt:lpstr>ΠΙΝ1_ΑΔΙΑΘ.ΥΠΟΛΟΙΠΑ!Print_Titles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2016-10-20T06:38:30Z</cp:lastPrinted>
  <dcterms:created xsi:type="dcterms:W3CDTF">2014-06-11T07:15:49Z</dcterms:created>
  <dcterms:modified xsi:type="dcterms:W3CDTF">2017-02-13T10:04:00Z</dcterms:modified>
</cp:coreProperties>
</file>