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ΑΝΑΦΟΡΑ 11" sheetId="3" r:id="rId1"/>
  </sheets>
  <definedNames>
    <definedName name="_xlnm.Print_Area" localSheetId="0">'ΑΝΑΦΟΡΑ 11'!$A$15:$I$87</definedName>
  </definedNames>
  <calcPr calcId="124519"/>
</workbook>
</file>

<file path=xl/calcChain.xml><?xml version="1.0" encoding="utf-8"?>
<calcChain xmlns="http://schemas.openxmlformats.org/spreadsheetml/2006/main">
  <c r="I87" i="3"/>
  <c r="G74"/>
  <c r="G78" s="1"/>
  <c r="F74"/>
  <c r="H74" s="1"/>
  <c r="E74"/>
  <c r="E78" s="1"/>
  <c r="G80" s="1"/>
  <c r="D74"/>
  <c r="C74"/>
  <c r="I67"/>
  <c r="H67"/>
  <c r="G67"/>
  <c r="F67"/>
  <c r="E67"/>
  <c r="D67"/>
  <c r="I66"/>
  <c r="H66"/>
  <c r="I65"/>
  <c r="H65"/>
  <c r="H61"/>
  <c r="D61"/>
  <c r="I61" s="1"/>
  <c r="C61"/>
  <c r="I60"/>
  <c r="H60"/>
  <c r="I59"/>
  <c r="H59"/>
  <c r="I58"/>
  <c r="H58"/>
  <c r="I57"/>
  <c r="H57"/>
  <c r="I56"/>
  <c r="H56"/>
  <c r="I55"/>
  <c r="H55"/>
  <c r="G50"/>
  <c r="H50" s="1"/>
  <c r="F50"/>
  <c r="E50"/>
  <c r="D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G36"/>
  <c r="H36" s="1"/>
  <c r="F36"/>
  <c r="E36"/>
  <c r="D36"/>
  <c r="C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78" l="1"/>
  <c r="F78"/>
  <c r="H78" s="1"/>
  <c r="I36"/>
  <c r="I50"/>
</calcChain>
</file>

<file path=xl/comments1.xml><?xml version="1.0" encoding="utf-8"?>
<comments xmlns="http://schemas.openxmlformats.org/spreadsheetml/2006/main">
  <authors>
    <author>PLHROF21</author>
  </authors>
  <commentList>
    <comment ref="A25" authorId="0">
      <text>
        <r>
          <rPr>
            <b/>
            <sz val="9"/>
            <color indexed="81"/>
            <rFont val="Tahoma"/>
            <family val="2"/>
            <charset val="161"/>
          </rPr>
          <t>PLHROF21:</t>
        </r>
        <r>
          <rPr>
            <sz val="9"/>
            <color indexed="81"/>
            <rFont val="Tahoma"/>
            <family val="2"/>
            <charset val="161"/>
          </rPr>
          <t xml:space="preserve">
ΜΕΧΡΙ  17/3 ΛΕΙΤΟΥΡΓΗΣΕ 
ΚΑΘΑΡΑ ΣΑΝ ΠΑΘΟΛΟΓΙΚΗ, ΑΠΌ 18/3 ΓΙΑ ΥΠΟΠΤΑ ΚΑΙ ΤΑ ΣΤΟΙΧΕΙΑ ΠΡΟΣΤΕΘΗΚΑΝ ΣΤΗΝ COVID
Η ΠΛΗΡΟΤΗΤΑ ΒΓΗΚΕ ΜΕ 17 ΗΜΕΡΕΣ ΚΑΙ 34ΚΡΕΒΑΤΙΑ ΠΟΥ ΕΙΧΕ ΤΟΤΕ</t>
        </r>
      </text>
    </comment>
    <comment ref="A35" authorId="0">
      <text>
        <r>
          <rPr>
            <b/>
            <sz val="9"/>
            <color indexed="81"/>
            <rFont val="Tahoma"/>
            <family val="2"/>
            <charset val="161"/>
          </rPr>
          <t>PLHROF21:</t>
        </r>
        <r>
          <rPr>
            <sz val="9"/>
            <color indexed="81"/>
            <rFont val="Tahoma"/>
            <family val="2"/>
            <charset val="161"/>
          </rPr>
          <t xml:space="preserve">
ΚΛΙΝΙΚΗ COVID=10COVID(ΑΠΌ 18/3)+10 ΑΠΑΘ(ΑΠΌ 18/3) +5 Α΄ΧΕΙΡ(ΑΠΌ 27/3)+2 Θ/Χ (ΑΠΌ 27/3)+2 ΩΡΛ(ΑΠΌ 27/3). Η ΠΛΗΡΟΤΗΤΑ ΒΓΗΚΕ ΜΕ 14 ΗΜΕΡΕΣ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161"/>
          </rPr>
          <t>PLHROF21:</t>
        </r>
        <r>
          <rPr>
            <sz val="9"/>
            <color indexed="81"/>
            <rFont val="Tahoma"/>
            <family val="2"/>
            <charset val="161"/>
          </rPr>
          <t xml:space="preserve">
Η ΚΛΙΝΙΚΗ ΜΕΧΡΙ Κ 26/3 ΕΙΧΕ 18ΚΡΕΒΑΤΙΑ. Η ΠΛΗΡΟΤΗΤΑ ΒΓΗΚΕ ΜΕ 26 ΗΜΕΡΕΣ. ΤΙΣ ΥΠΟΛΟΙΠΕΣ ΗΜΕΡΕΣ 5 ΚΛΙΝΕΣ ΔΟΘΗΚΑΝ ΣΤΗΝ COVID KAI ΔΕΝ ΝΟΣΗΛΕΥΤΗΚΑΝ ΠΑΡΑ ΜΟΝΟ ΥΠΟΠΤΑ. Τα ΠΕΡΙΣΤΑΤΙΚΑ ΠΟΥ ΚΟΙΜΗΘΗΚΑ ΕΚΕΙ (ΥΠΟΠΤΑ), ΑΠΌ 27/3 ΚΑΙ ΜΕΤΑ ΠΡΟΣΤΕΘΗΚΑΝ ΣΤΗΝ COVID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161"/>
          </rPr>
          <t>PLHROF21:</t>
        </r>
        <r>
          <rPr>
            <sz val="9"/>
            <color indexed="81"/>
            <rFont val="Tahoma"/>
            <family val="2"/>
            <charset val="161"/>
          </rPr>
          <t xml:space="preserve">
Η ΚΛΙΝΙΚΗ ΜΕΧΡΙ Κ 26/3 ΕΙΧΕ 6 ΚΡΕΒΑΤΙΑ. Η ΠΛΗΡΟΤΗΤΑ ΒΓΗΚΕ ΜΕ 26 ΗΜΕΡΕΣ.ΤΙΣ ΥΠΟΛΟΙΠΕΣ ΗΜΕΡΕΣ 2 ΚΛΙΝΕΣ ΔΟΘΗΚΑΝ ΣΤΗΝ COVID KAI ΔΕΝ ΝΟΣΗΛΕΥΤΗΚΑΝ ΠΑΡΑ ΜΟΝΟ ΥΠΟΠΤΑ. Τα ΠΕΡΙΣΤΑΤΙΚΑ ΠΟΥ ΚΟΙΜΗΘΗΚΑΝ ΕΚΕΙ (ΥΠΟΠΤΑ), ΑΠΌ 27/3 ΚΑΙ ΜΕΤΑ ΠΡΟΣΤΕΘΗΚΑΝ ΣΤΗΝ COVID</t>
        </r>
      </text>
    </comment>
    <comment ref="A49" authorId="0">
      <text>
        <r>
          <rPr>
            <b/>
            <sz val="9"/>
            <color indexed="81"/>
            <rFont val="Tahoma"/>
            <family val="2"/>
            <charset val="161"/>
          </rPr>
          <t>PLHROF21:</t>
        </r>
        <r>
          <rPr>
            <sz val="9"/>
            <color indexed="81"/>
            <rFont val="Tahoma"/>
            <family val="2"/>
            <charset val="161"/>
          </rPr>
          <t xml:space="preserve">
Η ΚΛΙΝΙΚΗ ΜΕΧΡΙ Κ 26/3 ΕΙΧΕ 18ΚΡΕΒΑΤΙΑ. Η ΠΛΗΡΟΤΗΤΑ ΒΓΗΚΕ ΜΕ 26 ΗΜΕΡΕΣ.ΤΙΣ ΥΠΟΛΟΙΠΕΣ ΗΜΕΡΕΣ 2 ΚΛΙΝΕΣ ΔΟΘΗΚΑΝ ΣΤΗΝ COVID KAI ΔΕΝ ΝΟΣΗΛΕΥΤΗΚΑΝ ΠΑΡΑ ΜΟΝΟ ΥΠΟΠΤΑ. Τα ΠΕΡΙΣΤΑΤΙΚΑ ΠΟΥ ΚΟΙΜΗΘΗΚΑΝ ΕΚΕΙ (ΥΠΟΠΤΑ), ΑΠΌ 27/3 ΚΑΙ ΜΕΤΑ ΠΡΟΣΤΕΘΗΚΑΝ ΣΤΗΝ COVID</t>
        </r>
      </text>
    </comment>
    <comment ref="D65" authorId="0">
      <text>
        <r>
          <rPr>
            <b/>
            <sz val="9"/>
            <color indexed="81"/>
            <rFont val="Tahoma"/>
            <family val="2"/>
            <charset val="161"/>
          </rPr>
          <t>PLHROF21:</t>
        </r>
        <r>
          <rPr>
            <sz val="9"/>
            <color indexed="81"/>
            <rFont val="Tahoma"/>
            <family val="2"/>
            <charset val="161"/>
          </rPr>
          <t xml:space="preserve">
ΑΥΞΗΣΗ ΚΛΙΝΩΝ ΚΑΤΆ 2</t>
        </r>
      </text>
    </comment>
  </commentList>
</comments>
</file>

<file path=xl/sharedStrings.xml><?xml version="1.0" encoding="utf-8"?>
<sst xmlns="http://schemas.openxmlformats.org/spreadsheetml/2006/main" count="126" uniqueCount="74">
  <si>
    <t>ΑΡΙΘΜΟΣ ΕΙΣΑΓΩΓΩΝ</t>
  </si>
  <si>
    <t>ΑΡΙΘΜΟΣ ΝΟΣΗΛΕΥΘΕΝΤΩΝ</t>
  </si>
  <si>
    <t>ΗΜΕΡΕΣ ΝΟΣΗΛΕΙΑΣ</t>
  </si>
  <si>
    <t>% Κάλυψης Κλινών</t>
  </si>
  <si>
    <t>ΕΝΤΑΤΙΚΗΣ ΘΕΡΑΠΕΙΑΣ</t>
  </si>
  <si>
    <t>ΕΜΦΡΑΓΜΑΤΩΝ</t>
  </si>
  <si>
    <t>ΑΙΜΑΤΟΛΟΓΙΚΟ-ΛΕΜΦΩΜΑΤΩΝ</t>
  </si>
  <si>
    <t>ΡΕΥΜΑΤΟΛΟΓΙΚΟ</t>
  </si>
  <si>
    <t>ΓΑΣΤΡΕΝΤΕΡΟΛΟΓΙΚΟ</t>
  </si>
  <si>
    <t>ΑΙΜΑΤΟΛΟΓΙΚΟ</t>
  </si>
  <si>
    <t>ΑΙΜΟΔΥΝΑΜΙΚΟ</t>
  </si>
  <si>
    <t>ΑΝΑΠΝΕΥΣΤΙΚΗΣ ΑΝΕΠΑΡΚΕΙΑΣ</t>
  </si>
  <si>
    <t>ΚΑΡΔΙΟΛΟΓΙΚΟ</t>
  </si>
  <si>
    <t>ΚΥΣΤΙΚΗΣ ΙΝΩΣΗΣ</t>
  </si>
  <si>
    <t>ΠΑΘΟΛΟΓΙΚΟ</t>
  </si>
  <si>
    <t>ΠΝΕΥΜΟΝΟΛΟΓΙΚΟ</t>
  </si>
  <si>
    <t>ΑΓΓΕΙΟΧΕΙΡΟΥΡΓΙΚΟ</t>
  </si>
  <si>
    <t>ΕΞΩΣΩΜΑΤΙΚΗΣ ΛΙΘΟΤΡΙΨΙΑΣ</t>
  </si>
  <si>
    <t>ΘΩΡΑΚΟΧΕΙΡΟΥΡΓΙΚΟ</t>
  </si>
  <si>
    <t>ΟΥΡΟΛΟΓΙΚΟ</t>
  </si>
  <si>
    <t>ΟΦΘΑΛΜΟΛΟΓΙΚΟ</t>
  </si>
  <si>
    <t>ΧΕΙΡΟΥΡΓΙΚΟ</t>
  </si>
  <si>
    <t>ΩΡΛ</t>
  </si>
  <si>
    <t>ΨΥΧΙΑΤΡΙΚΟ</t>
  </si>
  <si>
    <t>ΨΥΧΙΚΗΣ ΥΓΕΙΑΣ ΕΦΗΒΩΝ ΚΑΙ ΝΕΩΝ</t>
  </si>
  <si>
    <t>ESY.net</t>
  </si>
  <si>
    <t xml:space="preserve"> </t>
  </si>
  <si>
    <t>Χρήστης Συνδεδεμένος: 1132</t>
  </si>
  <si>
    <t xml:space="preserve">Αναφορά </t>
  </si>
  <si>
    <t xml:space="preserve">Σημείο </t>
  </si>
  <si>
    <t xml:space="preserve">Μονάδα Υγείας : </t>
  </si>
  <si>
    <t>ΣΙΣΜΑΝΟΓΛΕΙΟ</t>
  </si>
  <si>
    <t xml:space="preserve">Περίοδος : </t>
  </si>
  <si>
    <t xml:space="preserve">Κατάσταση : </t>
  </si>
  <si>
    <t xml:space="preserve">11.1 Mηνιαία Καταγραφή Νοσηλευτικής Κίνησης Παθολογικού Τομέα </t>
  </si>
  <si>
    <t>Κλινική/Μονάδα</t>
  </si>
  <si>
    <t>ΑΡΙΘΜΟΣ ΟΡΓΑΝΙΚΩΝ ΚΛΙΝΩΝ</t>
  </si>
  <si>
    <t>ΑΡΙΘΜΟΣ ΑΝΕΠΤΥΓΜΕΝΩΝ ΚΛΙΝΩΝ</t>
  </si>
  <si>
    <t>ΜΔΝ</t>
  </si>
  <si>
    <t>Σύνολο</t>
  </si>
  <si>
    <t xml:space="preserve">11.2 Mηνιαία Καταγραφή Νοσηλευτικής Κίνησης Χειρουργικού Τομέα </t>
  </si>
  <si>
    <t xml:space="preserve">11.3 Mηνιαία Καταγραφή Νοσηλευτικής Κίνησης Ψυχιατρικού Τομέα </t>
  </si>
  <si>
    <t>ΜΟΝΑΔΑ ΨΥΧΟΓΕΝΟΥΣ ΑΝΟΡΕΞΙΑΣ</t>
  </si>
  <si>
    <t>ΨΥΧΙΑΤΡΙΚΟ ΠΑΙΔΙΩΝ &amp; ΕΦΗΒΩΝ</t>
  </si>
  <si>
    <t xml:space="preserve">11.4 Mηνιαία Καταγραφή Νοσηλευτικής Κίνησης Ειδικών Μονάδων </t>
  </si>
  <si>
    <t xml:space="preserve">11.5 Μηνιαία Καταγραφή Νοσηλευτικής Κίνησης Άλλων Μονάδων </t>
  </si>
  <si>
    <t xml:space="preserve">Σύνολο Τομέων </t>
  </si>
  <si>
    <t>ΕΙΣΑΓΩΓΕΣ</t>
  </si>
  <si>
    <t xml:space="preserve">11.7 Παραγόμενο Έργο Μονάδας Τεχνητού Νεφρού </t>
  </si>
  <si>
    <t>ΑΡΙΘΜΟΣ ΤΑΚΤΙΚΩΝ ΠΕΡΙΣΤΑΤΙΚΩΝ</t>
  </si>
  <si>
    <t>ΑΡΙΘΜΟΣ  ΕΚΤΑΚΤΩΝ ΠΕΡΙΣΤΑΤΙΚΩΝ</t>
  </si>
  <si>
    <t>ΣΥΝΟΛΟ ΠΕΡΙΣΤΑΤΙΚΩΝ</t>
  </si>
  <si>
    <t>ΑΡΙΘΜΟΣ ΠΡΟΓΡΑΜ ΣΥΝΕΔΡΙΩΝ</t>
  </si>
  <si>
    <t>ΑΡΙΘΜΟΣ ΕΠΕΙΓΟΝΤΩΝ ΣΥΝΕΔΡΙΩΝ</t>
  </si>
  <si>
    <t>ΣΥΝΟΛΟ ΣΥΝΕΔΡΙΩΝ</t>
  </si>
  <si>
    <t>ΑΠΟ ΗΜΕΡΕΣ ΕΦΗΜΕΡΙΑΣ</t>
  </si>
  <si>
    <t>ΑΠΟ ΗΜΕΡΕΣ ΜΗ ΕΦΗΜΕΡΙΑΣ</t>
  </si>
  <si>
    <t>ΣΥΝΟΛΟ ΕΙΣΑΓΩΓΩΝ</t>
  </si>
  <si>
    <t>ΑΡΙΘΜΟΣ ΑΝΕΠΤΥΓΜΕΝΩΝ ΘΕΣΕΩΝ(Έδρες)</t>
  </si>
  <si>
    <t xml:space="preserve">Διαθέσιμες Ενέργειες </t>
  </si>
  <si>
    <t>COVID-19</t>
  </si>
  <si>
    <t>Logout</t>
  </si>
  <si>
    <t>ΜΑΡΤΙΟΣ</t>
  </si>
  <si>
    <t>ΞΕΝΩΝΕΣ</t>
  </si>
  <si>
    <t xml:space="preserve">11.6 Διάρθρωση εισαγωγών ανά τμήμα </t>
  </si>
  <si>
    <t>ΕΙΣΑΓΩΓΕΣ ΑΠΟ ΕΠΕΙΓΟΝΤΑ ΠΕΡΙΣΤΑΤΙΚΑ</t>
  </si>
  <si>
    <t>ΕΙΣΑΓΩΓΕΣ ΑΠΟ ΤΕΙ</t>
  </si>
  <si>
    <t>ΗΜΕΡ ΝΟΣΗΛΕΙΑ</t>
  </si>
  <si>
    <t>tstauroula 2020-04-08 16:07:44.0</t>
  </si>
  <si>
    <t>ΟΙ ΚΛΙΝΕΣ ΚΛΙΝΙΚΗΣ COVID = 10 KΛΙΝΙΚΗ COVID (ΕΠΙΒΕΒΑΙΩΜΕΝΑ)+5 ΚΛΙΝΕΣ Α ΧΕΙΡΟΥΡΓΙΚΗΣ +2 ΚΛΙΝΕΣ ΩΡΛ+ 2 ΚΛΙΝΕΣ Θ/Χ+ 10ΚΛΙΝΕΣ ΑΠΟ Α΄ΠΑΘ/ΚΗ(ΥΠΟΠΤΑ). Η ΚΛΙΝΙΚΗ COVID EINAI NEA ΚΛΙΝΙΚΗ ΣΕ ΝΕΟ ΦΥΣΙΚΟ ΧΩΡΟ . ΔΙΑΤΕΘΗΚΑΝ ΚΡΕΒΑΤΙΑ ΑΠΟ ΤΙΣ ΑΝΑΦΕΡΟΜΕΝΕΣ ΚΛΙΝΙΚΕΣ ΓΙΑ ΥΠΟΠΤΑ. ΣΥΜΦΩΝΑ ΜΕ ΤΙΣ ΟΔΗΓΙΕΣ ΣΑΣ, ΣΥΜΠΛΗΡΩΘΗΚΕ Ο ΠΙΝΑΚΑΣ 11.1. ΣΤΗΝ ΚΛΙΝΙΚΗ COVID ΠΡΟΣΤΕΘΗΚΑΝ ΤΑ ΚΡΕΒΑΤΙΑ ΓΙΑ ΥΠΟΠΤΑ ΚΑΙ ΓΙΆΥΤΟ ΦΑΙΝΕΤΑΙ ΜΕ 29. ΕΠΙΣΗΣ ΜΕΤΑΦΕΡΘΗΚΑΝ Κ ΟΙ ΕΙΣΑΓΩΓΕΣ/ΝΟΣΗΛΕΥΘΕΝΤΕΣ/ΗΜ ΝΟΣΗΛΕΙΑΣ.</t>
  </si>
  <si>
    <t>tstauroula 2020-04-08 16:09:38.0</t>
  </si>
  <si>
    <t>Η Α ΠΑΘΟΛΟΓΙΚΗ ΓΙΑ ΥΠΟΠΤΑ ΛΕΙΤΟΥΡΓΗΣΕ ΑΠΟ 18/3/2020. Η Α΄ΧΕΙΡ/ΚΗ+ΩΡΛ+Θ/Χ ΓΙΑ ΥΠΟΠΤΑ ΑΠΟ 27/3/2020</t>
  </si>
  <si>
    <t>tstauroula 2020-04-09 10:16:09.0</t>
  </si>
  <si>
    <t>ΟΙ ΑΣΘΕΝΕΙΣ ΚΑΙ ΗΜ ΝΟΣΗΛΕΙΑΣ ΑΠΟ ΚΛΙΝΙΚΕΣ ΥΠΟΠΤΩΝ ΕΧΟΥΝ ΣΥΜΠΕΡΙΛΗΦΘΕΙ ΣΤΗΝ KLINIKH COVID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</si>
</sst>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 Unicode MS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11"/>
      <color indexed="8"/>
      <name val="Arial Unicode MS"/>
      <family val="2"/>
      <charset val="161"/>
    </font>
    <font>
      <b/>
      <sz val="11"/>
      <color indexed="8"/>
      <name val="Arial Unicode MS"/>
      <family val="2"/>
      <charset val="16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0">
    <xf numFmtId="0" fontId="0" fillId="0" borderId="0" xfId="0"/>
    <xf numFmtId="0" fontId="22" fillId="0" borderId="0" xfId="0" applyFont="1"/>
    <xf numFmtId="3" fontId="22" fillId="0" borderId="0" xfId="0" applyNumberFormat="1" applyFont="1"/>
    <xf numFmtId="164" fontId="22" fillId="0" borderId="0" xfId="0" applyNumberFormat="1" applyFont="1"/>
    <xf numFmtId="0" fontId="22" fillId="0" borderId="0" xfId="0" applyFont="1" applyFill="1"/>
    <xf numFmtId="3" fontId="23" fillId="0" borderId="0" xfId="0" applyNumberFormat="1" applyFont="1"/>
    <xf numFmtId="0" fontId="23" fillId="0" borderId="0" xfId="0" applyNumberFormat="1" applyFont="1"/>
    <xf numFmtId="0" fontId="22" fillId="0" borderId="0" xfId="0" applyNumberFormat="1" applyFont="1"/>
    <xf numFmtId="0" fontId="22" fillId="0" borderId="0" xfId="0" applyFont="1" applyFill="1" applyAlignment="1">
      <alignment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/>
    <xf numFmtId="3" fontId="22" fillId="33" borderId="12" xfId="0" applyNumberFormat="1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164" fontId="22" fillId="33" borderId="12" xfId="0" applyNumberFormat="1" applyFont="1" applyFill="1" applyBorder="1" applyAlignment="1">
      <alignment wrapText="1"/>
    </xf>
    <xf numFmtId="164" fontId="22" fillId="33" borderId="13" xfId="0" applyNumberFormat="1" applyFont="1" applyFill="1" applyBorder="1" applyAlignment="1">
      <alignment wrapText="1"/>
    </xf>
    <xf numFmtId="0" fontId="22" fillId="0" borderId="0" xfId="0" applyFont="1" applyAlignment="1">
      <alignment wrapText="1"/>
    </xf>
    <xf numFmtId="0" fontId="22" fillId="35" borderId="14" xfId="0" applyFont="1" applyFill="1" applyBorder="1"/>
    <xf numFmtId="0" fontId="22" fillId="0" borderId="10" xfId="0" applyFont="1" applyFill="1" applyBorder="1"/>
    <xf numFmtId="3" fontId="22" fillId="0" borderId="10" xfId="0" applyNumberFormat="1" applyFont="1" applyFill="1" applyBorder="1"/>
    <xf numFmtId="3" fontId="22" fillId="0" borderId="10" xfId="0" applyNumberFormat="1" applyFont="1" applyBorder="1"/>
    <xf numFmtId="164" fontId="22" fillId="0" borderId="10" xfId="0" applyNumberFormat="1" applyFont="1" applyFill="1" applyBorder="1"/>
    <xf numFmtId="164" fontId="23" fillId="0" borderId="15" xfId="0" applyNumberFormat="1" applyFont="1" applyFill="1" applyBorder="1"/>
    <xf numFmtId="0" fontId="22" fillId="0" borderId="14" xfId="0" applyFont="1" applyFill="1" applyBorder="1"/>
    <xf numFmtId="0" fontId="22" fillId="0" borderId="24" xfId="0" applyFont="1" applyFill="1" applyBorder="1"/>
    <xf numFmtId="0" fontId="22" fillId="0" borderId="25" xfId="0" applyFont="1" applyFill="1" applyBorder="1"/>
    <xf numFmtId="3" fontId="22" fillId="0" borderId="25" xfId="0" applyNumberFormat="1" applyFont="1" applyFill="1" applyBorder="1"/>
    <xf numFmtId="0" fontId="22" fillId="0" borderId="16" xfId="0" applyFont="1" applyFill="1" applyBorder="1"/>
    <xf numFmtId="0" fontId="22" fillId="0" borderId="17" xfId="0" applyFont="1" applyFill="1" applyBorder="1"/>
    <xf numFmtId="3" fontId="22" fillId="0" borderId="17" xfId="0" applyNumberFormat="1" applyFont="1" applyFill="1" applyBorder="1"/>
    <xf numFmtId="164" fontId="22" fillId="0" borderId="17" xfId="0" applyNumberFormat="1" applyFont="1" applyFill="1" applyBorder="1"/>
    <xf numFmtId="164" fontId="23" fillId="0" borderId="18" xfId="0" applyNumberFormat="1" applyFont="1" applyFill="1" applyBorder="1"/>
    <xf numFmtId="0" fontId="22" fillId="0" borderId="23" xfId="0" applyFont="1" applyBorder="1"/>
    <xf numFmtId="3" fontId="22" fillId="0" borderId="23" xfId="0" applyNumberFormat="1" applyFont="1" applyBorder="1"/>
    <xf numFmtId="164" fontId="22" fillId="0" borderId="23" xfId="0" applyNumberFormat="1" applyFont="1" applyBorder="1"/>
    <xf numFmtId="0" fontId="22" fillId="0" borderId="26" xfId="0" applyFont="1" applyFill="1" applyBorder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22" fillId="0" borderId="10" xfId="0" applyFont="1" applyFill="1" applyBorder="1" applyAlignment="1">
      <alignment horizontal="right" wrapText="1"/>
    </xf>
    <xf numFmtId="3" fontId="22" fillId="0" borderId="10" xfId="0" applyNumberFormat="1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3" fontId="22" fillId="0" borderId="0" xfId="0" applyNumberFormat="1" applyFont="1" applyFill="1"/>
    <xf numFmtId="0" fontId="22" fillId="0" borderId="19" xfId="0" applyFont="1" applyFill="1" applyBorder="1"/>
    <xf numFmtId="0" fontId="22" fillId="0" borderId="20" xfId="0" applyFont="1" applyFill="1" applyBorder="1"/>
    <xf numFmtId="3" fontId="22" fillId="0" borderId="20" xfId="0" applyNumberFormat="1" applyFont="1" applyFill="1" applyBorder="1"/>
    <xf numFmtId="164" fontId="22" fillId="0" borderId="20" xfId="0" applyNumberFormat="1" applyFont="1" applyFill="1" applyBorder="1"/>
    <xf numFmtId="164" fontId="22" fillId="0" borderId="21" xfId="0" applyNumberFormat="1" applyFont="1" applyFill="1" applyBorder="1"/>
    <xf numFmtId="0" fontId="19" fillId="34" borderId="22" xfId="0" applyFont="1" applyFill="1" applyBorder="1" applyAlignment="1">
      <alignment wrapText="1"/>
    </xf>
    <xf numFmtId="0" fontId="22" fillId="34" borderId="23" xfId="0" applyFont="1" applyFill="1" applyBorder="1" applyAlignment="1">
      <alignment wrapText="1"/>
    </xf>
    <xf numFmtId="3" fontId="22" fillId="34" borderId="23" xfId="0" applyNumberFormat="1" applyFont="1" applyFill="1" applyBorder="1" applyAlignment="1">
      <alignment wrapText="1"/>
    </xf>
    <xf numFmtId="0" fontId="22" fillId="34" borderId="0" xfId="0" applyFont="1" applyFill="1"/>
    <xf numFmtId="0" fontId="22" fillId="0" borderId="14" xfId="0" applyFont="1" applyFill="1" applyBorder="1" applyAlignment="1">
      <alignment wrapText="1"/>
    </xf>
    <xf numFmtId="0" fontId="22" fillId="0" borderId="10" xfId="0" applyFont="1" applyBorder="1"/>
    <xf numFmtId="0" fontId="23" fillId="0" borderId="0" xfId="0" applyFont="1"/>
    <xf numFmtId="0" fontId="23" fillId="0" borderId="16" xfId="0" applyFont="1" applyFill="1" applyBorder="1"/>
    <xf numFmtId="0" fontId="23" fillId="0" borderId="17" xfId="0" applyFont="1" applyFill="1" applyBorder="1"/>
    <xf numFmtId="3" fontId="23" fillId="0" borderId="17" xfId="0" applyNumberFormat="1" applyFont="1" applyFill="1" applyBorder="1"/>
    <xf numFmtId="3" fontId="22" fillId="33" borderId="13" xfId="0" applyNumberFormat="1" applyFont="1" applyFill="1" applyBorder="1" applyAlignment="1">
      <alignment wrapText="1"/>
    </xf>
    <xf numFmtId="0" fontId="23" fillId="0" borderId="0" xfId="0" applyFont="1" applyFill="1"/>
    <xf numFmtId="0" fontId="22" fillId="34" borderId="10" xfId="0" applyFont="1" applyFill="1" applyBorder="1"/>
    <xf numFmtId="3" fontId="22" fillId="34" borderId="10" xfId="0" applyNumberFormat="1" applyFont="1" applyFill="1" applyBorder="1"/>
    <xf numFmtId="3" fontId="22" fillId="34" borderId="15" xfId="0" applyNumberFormat="1" applyFont="1" applyFill="1" applyBorder="1"/>
    <xf numFmtId="0" fontId="22" fillId="34" borderId="17" xfId="0" applyFont="1" applyFill="1" applyBorder="1"/>
    <xf numFmtId="3" fontId="22" fillId="34" borderId="17" xfId="0" applyNumberFormat="1" applyFont="1" applyFill="1" applyBorder="1"/>
    <xf numFmtId="3" fontId="22" fillId="34" borderId="18" xfId="0" applyNumberFormat="1" applyFont="1" applyFill="1" applyBorder="1"/>
    <xf numFmtId="3" fontId="19" fillId="33" borderId="12" xfId="0" applyNumberFormat="1" applyFont="1" applyFill="1" applyBorder="1" applyAlignment="1">
      <alignment wrapText="1"/>
    </xf>
    <xf numFmtId="0" fontId="19" fillId="33" borderId="12" xfId="0" applyFont="1" applyFill="1" applyBorder="1" applyAlignment="1">
      <alignment wrapText="1"/>
    </xf>
    <xf numFmtId="164" fontId="19" fillId="33" borderId="12" xfId="0" applyNumberFormat="1" applyFont="1" applyFill="1" applyBorder="1" applyAlignment="1">
      <alignment wrapText="1"/>
    </xf>
    <xf numFmtId="164" fontId="19" fillId="33" borderId="13" xfId="0" applyNumberFormat="1" applyFont="1" applyFill="1" applyBorder="1" applyAlignment="1">
      <alignment wrapText="1"/>
    </xf>
    <xf numFmtId="3" fontId="22" fillId="0" borderId="18" xfId="0" applyNumberFormat="1" applyFont="1" applyBorder="1"/>
    <xf numFmtId="0" fontId="22" fillId="0" borderId="0" xfId="0" applyNumberFormat="1" applyFont="1" applyAlignment="1">
      <alignment horizont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6"/>
  <dimension ref="A1:Q105"/>
  <sheetViews>
    <sheetView tabSelected="1" topLeftCell="A15" workbookViewId="0">
      <selection activeCell="A15" sqref="A1:XFD1048576"/>
    </sheetView>
  </sheetViews>
  <sheetFormatPr defaultColWidth="13" defaultRowHeight="26.25" customHeight="1"/>
  <cols>
    <col min="1" max="2" width="13" style="1"/>
    <col min="3" max="6" width="13" style="2"/>
    <col min="7" max="7" width="13" style="1"/>
    <col min="8" max="9" width="13" style="3"/>
    <col min="10" max="11" width="13" style="1"/>
    <col min="12" max="16384" width="13" style="4"/>
  </cols>
  <sheetData>
    <row r="1" spans="1:5" ht="26.25" hidden="1" customHeight="1"/>
    <row r="2" spans="1:5" ht="26.25" hidden="1" customHeight="1"/>
    <row r="3" spans="1:5" ht="26.25" hidden="1" customHeight="1"/>
    <row r="4" spans="1:5" ht="26.25" hidden="1" customHeight="1">
      <c r="A4" s="1" t="s">
        <v>25</v>
      </c>
    </row>
    <row r="5" spans="1:5" ht="26.25" hidden="1" customHeight="1"/>
    <row r="6" spans="1:5" ht="26.25" hidden="1" customHeight="1">
      <c r="A6" s="1" t="s">
        <v>61</v>
      </c>
    </row>
    <row r="7" spans="1:5" ht="26.25" hidden="1" customHeight="1"/>
    <row r="8" spans="1:5" ht="26.25" hidden="1" customHeight="1">
      <c r="A8" s="1" t="s">
        <v>26</v>
      </c>
    </row>
    <row r="9" spans="1:5" ht="26.25" hidden="1" customHeight="1">
      <c r="A9" s="1" t="s">
        <v>27</v>
      </c>
    </row>
    <row r="10" spans="1:5" ht="26.25" hidden="1" customHeight="1">
      <c r="A10" s="1" t="s">
        <v>28</v>
      </c>
    </row>
    <row r="11" spans="1:5" ht="26.25" hidden="1" customHeight="1"/>
    <row r="12" spans="1:5" ht="26.25" hidden="1" customHeight="1"/>
    <row r="13" spans="1:5" ht="26.25" hidden="1" customHeight="1">
      <c r="A13" s="1" t="s">
        <v>29</v>
      </c>
    </row>
    <row r="14" spans="1:5" ht="26.25" hidden="1" customHeight="1"/>
    <row r="15" spans="1:5" ht="26.25" customHeight="1">
      <c r="A15" s="1" t="s">
        <v>30</v>
      </c>
      <c r="C15" s="2" t="s">
        <v>31</v>
      </c>
    </row>
    <row r="16" spans="1:5" ht="26.25" customHeight="1">
      <c r="A16" s="1" t="s">
        <v>32</v>
      </c>
      <c r="C16" s="5" t="s">
        <v>62</v>
      </c>
      <c r="D16" s="6"/>
      <c r="E16" s="7">
        <v>2020</v>
      </c>
    </row>
    <row r="17" spans="1:12" ht="26.25" customHeight="1">
      <c r="A17" s="1" t="s">
        <v>33</v>
      </c>
    </row>
    <row r="18" spans="1:12" ht="9" customHeight="1"/>
    <row r="19" spans="1:12" ht="9" customHeight="1"/>
    <row r="20" spans="1:12" ht="9" customHeight="1">
      <c r="L20" s="8"/>
    </row>
    <row r="21" spans="1:12" ht="9" customHeight="1">
      <c r="A21" s="1" t="s">
        <v>59</v>
      </c>
    </row>
    <row r="23" spans="1:12" ht="26.25" customHeight="1" thickBot="1">
      <c r="A23" s="1" t="s">
        <v>34</v>
      </c>
    </row>
    <row r="24" spans="1:12" s="8" customFormat="1" ht="47.25" customHeight="1">
      <c r="A24" s="9" t="s">
        <v>35</v>
      </c>
      <c r="B24" s="10"/>
      <c r="C24" s="11" t="s">
        <v>36</v>
      </c>
      <c r="D24" s="11" t="s">
        <v>37</v>
      </c>
      <c r="E24" s="11" t="s">
        <v>0</v>
      </c>
      <c r="F24" s="11" t="s">
        <v>1</v>
      </c>
      <c r="G24" s="12" t="s">
        <v>2</v>
      </c>
      <c r="H24" s="13" t="s">
        <v>38</v>
      </c>
      <c r="I24" s="14" t="s">
        <v>3</v>
      </c>
      <c r="J24" s="15"/>
      <c r="K24" s="15"/>
      <c r="L24" s="4"/>
    </row>
    <row r="25" spans="1:12" ht="26.25" customHeight="1">
      <c r="A25" s="16" t="s">
        <v>14</v>
      </c>
      <c r="B25" s="17">
        <v>1</v>
      </c>
      <c r="C25" s="18">
        <v>0</v>
      </c>
      <c r="D25" s="18">
        <v>34</v>
      </c>
      <c r="E25" s="19">
        <v>77</v>
      </c>
      <c r="F25" s="19">
        <v>93</v>
      </c>
      <c r="G25" s="19">
        <v>457</v>
      </c>
      <c r="H25" s="20">
        <f>G25/F25</f>
        <v>4.913978494623656</v>
      </c>
      <c r="I25" s="21">
        <f>G25/(D25*17)*100</f>
        <v>79.065743944636679</v>
      </c>
    </row>
    <row r="26" spans="1:12" ht="26.25" customHeight="1">
      <c r="A26" s="22" t="s">
        <v>14</v>
      </c>
      <c r="B26" s="17">
        <v>2</v>
      </c>
      <c r="C26" s="18">
        <v>0</v>
      </c>
      <c r="D26" s="18">
        <v>39</v>
      </c>
      <c r="E26" s="19">
        <v>91</v>
      </c>
      <c r="F26" s="19">
        <v>121</v>
      </c>
      <c r="G26" s="19">
        <v>724</v>
      </c>
      <c r="H26" s="20">
        <f>G26/F26</f>
        <v>5.9834710743801649</v>
      </c>
      <c r="I26" s="21">
        <f>G26/(D26*31)*100</f>
        <v>59.884201819685693</v>
      </c>
    </row>
    <row r="27" spans="1:12" ht="26.25" customHeight="1">
      <c r="A27" s="22" t="s">
        <v>15</v>
      </c>
      <c r="B27" s="17">
        <v>1</v>
      </c>
      <c r="C27" s="18">
        <v>0</v>
      </c>
      <c r="D27" s="18">
        <v>36</v>
      </c>
      <c r="E27" s="19">
        <v>88</v>
      </c>
      <c r="F27" s="19">
        <v>111</v>
      </c>
      <c r="G27" s="19">
        <v>680</v>
      </c>
      <c r="H27" s="20">
        <f t="shared" ref="H27:H36" si="0">G27/F27</f>
        <v>6.1261261261261257</v>
      </c>
      <c r="I27" s="21">
        <f t="shared" ref="I27:I36" si="1">G27/(D27*31)*100</f>
        <v>60.931899641577061</v>
      </c>
    </row>
    <row r="28" spans="1:12" ht="26.25" customHeight="1">
      <c r="A28" s="22" t="s">
        <v>15</v>
      </c>
      <c r="B28" s="17">
        <v>2</v>
      </c>
      <c r="C28" s="18">
        <v>0</v>
      </c>
      <c r="D28" s="18">
        <v>34</v>
      </c>
      <c r="E28" s="19">
        <v>93</v>
      </c>
      <c r="F28" s="19">
        <v>141</v>
      </c>
      <c r="G28" s="19">
        <v>752</v>
      </c>
      <c r="H28" s="20">
        <f>G28/F28</f>
        <v>5.333333333333333</v>
      </c>
      <c r="I28" s="21">
        <f>G28/(D28*31)*100</f>
        <v>71.347248576850092</v>
      </c>
    </row>
    <row r="29" spans="1:12" ht="26.25" customHeight="1">
      <c r="A29" s="22" t="s">
        <v>9</v>
      </c>
      <c r="B29" s="17">
        <v>1</v>
      </c>
      <c r="C29" s="18">
        <v>0</v>
      </c>
      <c r="D29" s="18">
        <v>20</v>
      </c>
      <c r="E29" s="19">
        <v>74</v>
      </c>
      <c r="F29" s="19">
        <v>93</v>
      </c>
      <c r="G29" s="19">
        <v>481</v>
      </c>
      <c r="H29" s="20">
        <f t="shared" si="0"/>
        <v>5.172043010752688</v>
      </c>
      <c r="I29" s="21">
        <f t="shared" si="1"/>
        <v>77.58064516129032</v>
      </c>
    </row>
    <row r="30" spans="1:12" ht="26.25" customHeight="1">
      <c r="A30" s="22" t="s">
        <v>12</v>
      </c>
      <c r="B30" s="17">
        <v>1</v>
      </c>
      <c r="C30" s="18">
        <v>0</v>
      </c>
      <c r="D30" s="18">
        <v>21</v>
      </c>
      <c r="E30" s="19">
        <v>56</v>
      </c>
      <c r="F30" s="19">
        <v>80</v>
      </c>
      <c r="G30" s="19">
        <v>275</v>
      </c>
      <c r="H30" s="20">
        <f t="shared" si="0"/>
        <v>3.4375</v>
      </c>
      <c r="I30" s="21">
        <f t="shared" si="1"/>
        <v>42.242703533026116</v>
      </c>
    </row>
    <row r="31" spans="1:12" ht="26.25" customHeight="1">
      <c r="A31" s="22" t="s">
        <v>13</v>
      </c>
      <c r="B31" s="17">
        <v>1</v>
      </c>
      <c r="C31" s="18">
        <v>0</v>
      </c>
      <c r="D31" s="18">
        <v>11</v>
      </c>
      <c r="E31" s="19">
        <v>8</v>
      </c>
      <c r="F31" s="19">
        <v>17</v>
      </c>
      <c r="G31" s="19">
        <v>140</v>
      </c>
      <c r="H31" s="20">
        <f t="shared" si="0"/>
        <v>8.235294117647058</v>
      </c>
      <c r="I31" s="21">
        <f t="shared" si="1"/>
        <v>41.055718475073313</v>
      </c>
    </row>
    <row r="32" spans="1:12" ht="26.25" customHeight="1">
      <c r="A32" s="22" t="s">
        <v>10</v>
      </c>
      <c r="B32" s="17">
        <v>1</v>
      </c>
      <c r="C32" s="18">
        <v>6</v>
      </c>
      <c r="D32" s="18">
        <v>6</v>
      </c>
      <c r="E32" s="19">
        <v>89</v>
      </c>
      <c r="F32" s="19">
        <v>89</v>
      </c>
      <c r="G32" s="19">
        <v>89</v>
      </c>
      <c r="H32" s="20">
        <f t="shared" si="0"/>
        <v>1</v>
      </c>
      <c r="I32" s="21">
        <f t="shared" si="1"/>
        <v>47.8494623655914</v>
      </c>
    </row>
    <row r="33" spans="1:12" ht="26.25" customHeight="1">
      <c r="A33" s="22" t="s">
        <v>11</v>
      </c>
      <c r="B33" s="17">
        <v>1</v>
      </c>
      <c r="C33" s="18">
        <v>0</v>
      </c>
      <c r="D33" s="18">
        <v>4</v>
      </c>
      <c r="E33" s="19">
        <v>40</v>
      </c>
      <c r="F33" s="19">
        <v>40</v>
      </c>
      <c r="G33" s="19">
        <v>40</v>
      </c>
      <c r="H33" s="20">
        <f t="shared" si="0"/>
        <v>1</v>
      </c>
      <c r="I33" s="21">
        <f t="shared" si="1"/>
        <v>32.258064516129032</v>
      </c>
    </row>
    <row r="34" spans="1:12" ht="26.25" customHeight="1">
      <c r="A34" s="22" t="s">
        <v>8</v>
      </c>
      <c r="B34" s="17">
        <v>1</v>
      </c>
      <c r="C34" s="18"/>
      <c r="D34" s="18">
        <v>3</v>
      </c>
      <c r="E34" s="19">
        <v>1</v>
      </c>
      <c r="F34" s="19">
        <v>1</v>
      </c>
      <c r="G34" s="19">
        <v>1</v>
      </c>
      <c r="H34" s="20">
        <f>G34/F34</f>
        <v>1</v>
      </c>
      <c r="I34" s="21">
        <f>G34/(D34*31)*100</f>
        <v>1.0752688172043012</v>
      </c>
    </row>
    <row r="35" spans="1:12" ht="26.25" customHeight="1">
      <c r="A35" s="23" t="s">
        <v>60</v>
      </c>
      <c r="B35" s="24"/>
      <c r="C35" s="25"/>
      <c r="D35" s="18">
        <v>29</v>
      </c>
      <c r="E35" s="19">
        <v>49</v>
      </c>
      <c r="F35" s="19">
        <v>56</v>
      </c>
      <c r="G35" s="19">
        <v>237</v>
      </c>
      <c r="H35" s="20">
        <f>G35/F35</f>
        <v>4.2321428571428568</v>
      </c>
      <c r="I35" s="21">
        <f>G35/(D35*14)*100</f>
        <v>58.374384236453203</v>
      </c>
    </row>
    <row r="36" spans="1:12" ht="31.5" customHeight="1" thickBot="1">
      <c r="A36" s="26" t="s">
        <v>39</v>
      </c>
      <c r="B36" s="27"/>
      <c r="C36" s="28">
        <f>SUM(C25:C33)</f>
        <v>6</v>
      </c>
      <c r="D36" s="28">
        <f>SUM(D25:D35)</f>
        <v>237</v>
      </c>
      <c r="E36" s="28">
        <f>SUM(E25:E35)</f>
        <v>666</v>
      </c>
      <c r="F36" s="28">
        <f>SUM(F25:F35)</f>
        <v>842</v>
      </c>
      <c r="G36" s="28">
        <f>SUM(G25:G35)</f>
        <v>3876</v>
      </c>
      <c r="H36" s="29">
        <f t="shared" si="0"/>
        <v>4.6033254156769594</v>
      </c>
      <c r="I36" s="30">
        <f t="shared" si="1"/>
        <v>52.756227031441405</v>
      </c>
    </row>
    <row r="37" spans="1:12" ht="26.25" customHeight="1">
      <c r="A37" s="31"/>
      <c r="B37" s="31"/>
      <c r="C37" s="32"/>
      <c r="D37" s="32"/>
      <c r="E37" s="32"/>
      <c r="F37" s="32"/>
      <c r="G37" s="32"/>
      <c r="H37" s="33"/>
      <c r="I37" s="33"/>
    </row>
    <row r="39" spans="1:12" ht="56.25" customHeight="1" thickBot="1">
      <c r="A39" s="1" t="s">
        <v>40</v>
      </c>
    </row>
    <row r="40" spans="1:12" ht="26.25" customHeight="1">
      <c r="A40" s="9" t="s">
        <v>35</v>
      </c>
      <c r="B40" s="12"/>
      <c r="C40" s="11" t="s">
        <v>36</v>
      </c>
      <c r="D40" s="11" t="s">
        <v>37</v>
      </c>
      <c r="E40" s="11" t="s">
        <v>0</v>
      </c>
      <c r="F40" s="11" t="s">
        <v>1</v>
      </c>
      <c r="G40" s="12" t="s">
        <v>2</v>
      </c>
      <c r="H40" s="13" t="s">
        <v>38</v>
      </c>
      <c r="I40" s="14" t="s">
        <v>3</v>
      </c>
    </row>
    <row r="41" spans="1:12" s="8" customFormat="1" ht="26.25" customHeight="1">
      <c r="A41" s="22" t="s">
        <v>21</v>
      </c>
      <c r="B41" s="17">
        <v>1</v>
      </c>
      <c r="C41" s="18">
        <v>0</v>
      </c>
      <c r="D41" s="17">
        <v>18</v>
      </c>
      <c r="E41" s="19">
        <v>52</v>
      </c>
      <c r="F41" s="19">
        <v>70</v>
      </c>
      <c r="G41" s="19">
        <v>409</v>
      </c>
      <c r="H41" s="20">
        <f t="shared" ref="H41:H50" si="2">G41/F41</f>
        <v>5.8428571428571425</v>
      </c>
      <c r="I41" s="21">
        <f>G41/(D41*26)*100</f>
        <v>87.393162393162399</v>
      </c>
      <c r="J41" s="1"/>
      <c r="K41" s="1"/>
      <c r="L41" s="4"/>
    </row>
    <row r="42" spans="1:12" ht="26.25" customHeight="1">
      <c r="A42" s="22" t="s">
        <v>16</v>
      </c>
      <c r="B42" s="17">
        <v>1</v>
      </c>
      <c r="C42" s="18">
        <v>0</v>
      </c>
      <c r="D42" s="17">
        <v>6</v>
      </c>
      <c r="E42" s="18">
        <v>20</v>
      </c>
      <c r="F42" s="18">
        <v>23</v>
      </c>
      <c r="G42" s="18">
        <v>113</v>
      </c>
      <c r="H42" s="20">
        <f t="shared" si="2"/>
        <v>4.9130434782608692</v>
      </c>
      <c r="I42" s="21">
        <f t="shared" ref="I42:I50" si="3">G42/(D42*31)*100</f>
        <v>60.752688172043015</v>
      </c>
      <c r="J42" s="4"/>
      <c r="K42" s="4"/>
    </row>
    <row r="43" spans="1:12" ht="26.25" customHeight="1">
      <c r="A43" s="22" t="s">
        <v>21</v>
      </c>
      <c r="B43" s="17">
        <v>2</v>
      </c>
      <c r="C43" s="18">
        <v>0</v>
      </c>
      <c r="D43" s="17">
        <v>18</v>
      </c>
      <c r="E43" s="19">
        <v>55</v>
      </c>
      <c r="F43" s="19">
        <v>69</v>
      </c>
      <c r="G43" s="19">
        <v>373</v>
      </c>
      <c r="H43" s="20">
        <f t="shared" si="2"/>
        <v>5.4057971014492754</v>
      </c>
      <c r="I43" s="21">
        <f t="shared" si="3"/>
        <v>66.845878136200724</v>
      </c>
    </row>
    <row r="44" spans="1:12" ht="26.25" customHeight="1">
      <c r="A44" s="22" t="s">
        <v>18</v>
      </c>
      <c r="B44" s="17">
        <v>1</v>
      </c>
      <c r="C44" s="18">
        <v>0</v>
      </c>
      <c r="D44" s="17">
        <v>6</v>
      </c>
      <c r="E44" s="19">
        <v>14</v>
      </c>
      <c r="F44" s="19">
        <v>19</v>
      </c>
      <c r="G44" s="19">
        <v>126</v>
      </c>
      <c r="H44" s="20">
        <f t="shared" si="2"/>
        <v>6.6315789473684212</v>
      </c>
      <c r="I44" s="21">
        <f>G44/(D44*26)*100</f>
        <v>80.769230769230774</v>
      </c>
    </row>
    <row r="45" spans="1:12" ht="26.25" customHeight="1">
      <c r="A45" s="22" t="s">
        <v>17</v>
      </c>
      <c r="B45" s="17">
        <v>1</v>
      </c>
      <c r="C45" s="18">
        <v>0</v>
      </c>
      <c r="D45" s="34">
        <v>23</v>
      </c>
      <c r="E45" s="18">
        <v>117</v>
      </c>
      <c r="F45" s="18">
        <v>128</v>
      </c>
      <c r="G45" s="18">
        <v>420</v>
      </c>
      <c r="H45" s="20">
        <f t="shared" si="2"/>
        <v>3.28125</v>
      </c>
      <c r="I45" s="21">
        <f t="shared" si="3"/>
        <v>58.906030855539967</v>
      </c>
      <c r="J45" s="4"/>
      <c r="K45" s="4"/>
    </row>
    <row r="46" spans="1:12" s="8" customFormat="1" ht="26.25" customHeight="1">
      <c r="A46" s="22" t="s">
        <v>17</v>
      </c>
      <c r="B46" s="17">
        <v>2</v>
      </c>
      <c r="C46" s="18">
        <v>0</v>
      </c>
      <c r="D46" s="35"/>
      <c r="E46" s="36">
        <v>87</v>
      </c>
      <c r="F46" s="36">
        <v>87</v>
      </c>
      <c r="G46" s="36">
        <v>109</v>
      </c>
      <c r="H46" s="20">
        <f t="shared" si="2"/>
        <v>1.2528735632183907</v>
      </c>
      <c r="I46" s="21" t="e">
        <f t="shared" si="3"/>
        <v>#DIV/0!</v>
      </c>
      <c r="J46" s="15"/>
      <c r="K46" s="15"/>
      <c r="L46" s="4"/>
    </row>
    <row r="47" spans="1:12" s="8" customFormat="1" ht="26.25" customHeight="1">
      <c r="A47" s="22" t="s">
        <v>19</v>
      </c>
      <c r="B47" s="17">
        <v>2</v>
      </c>
      <c r="C47" s="18">
        <v>0</v>
      </c>
      <c r="D47" s="37">
        <v>23</v>
      </c>
      <c r="E47" s="19">
        <v>135</v>
      </c>
      <c r="F47" s="19">
        <v>157</v>
      </c>
      <c r="G47" s="19">
        <v>484</v>
      </c>
      <c r="H47" s="20">
        <f t="shared" si="2"/>
        <v>3.0828025477707008</v>
      </c>
      <c r="I47" s="21">
        <f t="shared" si="3"/>
        <v>67.882187938288922</v>
      </c>
      <c r="J47" s="15"/>
      <c r="K47" s="15"/>
      <c r="L47" s="4"/>
    </row>
    <row r="48" spans="1:12" ht="26.25" customHeight="1">
      <c r="A48" s="22" t="s">
        <v>20</v>
      </c>
      <c r="B48" s="17">
        <v>1</v>
      </c>
      <c r="C48" s="38">
        <v>0</v>
      </c>
      <c r="D48" s="39">
        <v>4</v>
      </c>
      <c r="E48" s="19">
        <v>60</v>
      </c>
      <c r="F48" s="19">
        <v>60</v>
      </c>
      <c r="G48" s="19">
        <v>60</v>
      </c>
      <c r="H48" s="20">
        <f t="shared" si="2"/>
        <v>1</v>
      </c>
      <c r="I48" s="21">
        <f t="shared" si="3"/>
        <v>48.387096774193552</v>
      </c>
    </row>
    <row r="49" spans="1:17" ht="26.25" customHeight="1">
      <c r="A49" s="22" t="s">
        <v>22</v>
      </c>
      <c r="B49" s="17">
        <v>1</v>
      </c>
      <c r="C49" s="18">
        <v>0</v>
      </c>
      <c r="D49" s="37">
        <v>6</v>
      </c>
      <c r="E49" s="19">
        <v>11</v>
      </c>
      <c r="F49" s="19">
        <v>11</v>
      </c>
      <c r="G49" s="19">
        <v>34</v>
      </c>
      <c r="H49" s="20">
        <f t="shared" si="2"/>
        <v>3.0909090909090908</v>
      </c>
      <c r="I49" s="21">
        <f>G49/(D49*26)*100</f>
        <v>21.794871794871796</v>
      </c>
      <c r="O49" s="35"/>
      <c r="P49" s="35"/>
      <c r="Q49" s="35"/>
    </row>
    <row r="50" spans="1:17" ht="26.25" customHeight="1" thickBot="1">
      <c r="A50" s="26" t="s">
        <v>39</v>
      </c>
      <c r="B50" s="27"/>
      <c r="C50" s="28"/>
      <c r="D50" s="28">
        <f>SUM(D41:D49)</f>
        <v>104</v>
      </c>
      <c r="E50" s="28">
        <f>SUM(E41:E49)</f>
        <v>551</v>
      </c>
      <c r="F50" s="28">
        <f>SUM(F41:F49)</f>
        <v>624</v>
      </c>
      <c r="G50" s="28">
        <f>SUM(G41:G49)</f>
        <v>2128</v>
      </c>
      <c r="H50" s="29">
        <f t="shared" si="2"/>
        <v>3.4102564102564101</v>
      </c>
      <c r="I50" s="30">
        <f t="shared" si="3"/>
        <v>66.00496277915633</v>
      </c>
      <c r="M50" s="40"/>
    </row>
    <row r="51" spans="1:17" ht="26.25" customHeight="1" thickBot="1">
      <c r="A51" s="41"/>
      <c r="B51" s="42"/>
      <c r="C51" s="43"/>
      <c r="D51" s="43"/>
      <c r="E51" s="43"/>
      <c r="F51" s="43"/>
      <c r="G51" s="43"/>
      <c r="H51" s="44"/>
      <c r="I51" s="45"/>
    </row>
    <row r="52" spans="1:17" ht="26.25" customHeight="1">
      <c r="O52" s="40"/>
    </row>
    <row r="53" spans="1:17" ht="45" customHeight="1" thickBot="1">
      <c r="A53" s="1" t="s">
        <v>41</v>
      </c>
      <c r="O53" s="40"/>
    </row>
    <row r="54" spans="1:17" ht="26.25" customHeight="1">
      <c r="A54" s="9" t="s">
        <v>35</v>
      </c>
      <c r="B54" s="12"/>
      <c r="C54" s="11" t="s">
        <v>36</v>
      </c>
      <c r="D54" s="11" t="s">
        <v>37</v>
      </c>
      <c r="E54" s="11" t="s">
        <v>0</v>
      </c>
      <c r="F54" s="11" t="s">
        <v>1</v>
      </c>
      <c r="G54" s="12" t="s">
        <v>2</v>
      </c>
      <c r="H54" s="13" t="s">
        <v>38</v>
      </c>
      <c r="I54" s="14" t="s">
        <v>3</v>
      </c>
    </row>
    <row r="55" spans="1:17" s="49" customFormat="1" ht="26.25" customHeight="1" thickBot="1">
      <c r="A55" s="46" t="s">
        <v>42</v>
      </c>
      <c r="B55" s="47">
        <v>1</v>
      </c>
      <c r="C55" s="48"/>
      <c r="D55" s="48">
        <v>0</v>
      </c>
      <c r="E55" s="48">
        <v>0</v>
      </c>
      <c r="F55" s="48">
        <v>0</v>
      </c>
      <c r="G55" s="48">
        <v>0</v>
      </c>
      <c r="H55" s="29" t="e">
        <f>G55/F55</f>
        <v>#DIV/0!</v>
      </c>
      <c r="I55" s="30" t="e">
        <f>G55/(D55*31)*100</f>
        <v>#DIV/0!</v>
      </c>
    </row>
    <row r="56" spans="1:17" s="8" customFormat="1" ht="26.25" customHeight="1">
      <c r="A56" s="22" t="s">
        <v>63</v>
      </c>
      <c r="B56" s="17">
        <v>1</v>
      </c>
      <c r="C56" s="18">
        <v>0</v>
      </c>
      <c r="D56" s="18">
        <v>14</v>
      </c>
      <c r="E56" s="19">
        <v>1</v>
      </c>
      <c r="F56" s="19">
        <v>13</v>
      </c>
      <c r="G56" s="19">
        <v>394</v>
      </c>
      <c r="H56" s="20">
        <f t="shared" ref="H56:H61" si="4">G56/F56</f>
        <v>30.307692307692307</v>
      </c>
      <c r="I56" s="21">
        <f t="shared" ref="I56:I61" si="5">G56/(D56*31)*100</f>
        <v>90.78341013824884</v>
      </c>
      <c r="J56" s="15"/>
      <c r="K56" s="15"/>
      <c r="L56" s="4"/>
    </row>
    <row r="57" spans="1:17" ht="26.25" customHeight="1">
      <c r="A57" s="50" t="s">
        <v>23</v>
      </c>
      <c r="B57" s="17">
        <v>1</v>
      </c>
      <c r="C57" s="18">
        <v>0</v>
      </c>
      <c r="D57" s="17">
        <v>24</v>
      </c>
      <c r="E57" s="19">
        <v>39</v>
      </c>
      <c r="F57" s="19">
        <v>59</v>
      </c>
      <c r="G57" s="19">
        <v>537</v>
      </c>
      <c r="H57" s="20">
        <f t="shared" si="4"/>
        <v>9.101694915254237</v>
      </c>
      <c r="I57" s="21">
        <f t="shared" si="5"/>
        <v>72.177419354838719</v>
      </c>
      <c r="J57" s="15"/>
    </row>
    <row r="58" spans="1:17" ht="26.25" customHeight="1">
      <c r="A58" s="50" t="s">
        <v>43</v>
      </c>
      <c r="B58" s="17">
        <v>1</v>
      </c>
      <c r="C58" s="18">
        <v>0</v>
      </c>
      <c r="D58" s="17">
        <v>10</v>
      </c>
      <c r="E58" s="19">
        <v>3</v>
      </c>
      <c r="F58" s="19">
        <v>13</v>
      </c>
      <c r="G58" s="19">
        <v>283</v>
      </c>
      <c r="H58" s="20">
        <f t="shared" si="4"/>
        <v>21.76923076923077</v>
      </c>
      <c r="I58" s="21">
        <f t="shared" si="5"/>
        <v>91.290322580645167</v>
      </c>
      <c r="J58" s="15"/>
    </row>
    <row r="59" spans="1:17" ht="26.25" customHeight="1">
      <c r="A59" s="22" t="s">
        <v>24</v>
      </c>
      <c r="B59" s="17">
        <v>1</v>
      </c>
      <c r="C59" s="18">
        <v>0</v>
      </c>
      <c r="D59" s="17">
        <v>8</v>
      </c>
      <c r="E59" s="19">
        <v>0</v>
      </c>
      <c r="F59" s="19">
        <v>8</v>
      </c>
      <c r="G59" s="19">
        <v>248</v>
      </c>
      <c r="H59" s="20">
        <f t="shared" si="4"/>
        <v>31</v>
      </c>
      <c r="I59" s="21">
        <f t="shared" si="5"/>
        <v>100</v>
      </c>
      <c r="J59" s="15"/>
    </row>
    <row r="60" spans="1:17" ht="26.25" customHeight="1">
      <c r="A60" s="22" t="s">
        <v>24</v>
      </c>
      <c r="B60" s="17">
        <v>2</v>
      </c>
      <c r="C60" s="18"/>
      <c r="D60" s="17">
        <v>7</v>
      </c>
      <c r="E60" s="19">
        <v>0</v>
      </c>
      <c r="F60" s="19">
        <v>4</v>
      </c>
      <c r="G60" s="19">
        <v>124</v>
      </c>
      <c r="H60" s="20">
        <f t="shared" si="4"/>
        <v>31</v>
      </c>
      <c r="I60" s="21">
        <f t="shared" si="5"/>
        <v>57.142857142857139</v>
      </c>
      <c r="J60" s="15"/>
    </row>
    <row r="61" spans="1:17" ht="26.25" customHeight="1" thickBot="1">
      <c r="A61" s="26" t="s">
        <v>39</v>
      </c>
      <c r="B61" s="27"/>
      <c r="C61" s="28">
        <f>SUM(C56:C59)</f>
        <v>0</v>
      </c>
      <c r="D61" s="28">
        <f>SUM(D55:D60)</f>
        <v>63</v>
      </c>
      <c r="E61" s="28">
        <v>43</v>
      </c>
      <c r="F61" s="28">
        <v>97</v>
      </c>
      <c r="G61" s="28">
        <v>1586</v>
      </c>
      <c r="H61" s="29">
        <f t="shared" si="4"/>
        <v>16.350515463917525</v>
      </c>
      <c r="I61" s="30">
        <f t="shared" si="5"/>
        <v>81.208397337429588</v>
      </c>
      <c r="J61" s="15"/>
    </row>
    <row r="62" spans="1:17" ht="30.75" customHeight="1" thickBot="1">
      <c r="A62" s="41"/>
      <c r="B62" s="42"/>
      <c r="C62" s="43"/>
      <c r="D62" s="43"/>
      <c r="E62" s="43">
        <v>0</v>
      </c>
      <c r="F62" s="43">
        <v>0</v>
      </c>
      <c r="G62" s="43">
        <v>0</v>
      </c>
      <c r="H62" s="44"/>
      <c r="I62" s="45"/>
      <c r="J62" s="15"/>
    </row>
    <row r="63" spans="1:17" s="8" customFormat="1" ht="50.25" customHeight="1" thickBot="1">
      <c r="A63" s="1" t="s">
        <v>44</v>
      </c>
      <c r="B63" s="1"/>
      <c r="C63" s="2"/>
      <c r="D63" s="2"/>
      <c r="E63" s="2"/>
      <c r="F63" s="2"/>
      <c r="G63" s="1"/>
      <c r="H63" s="3"/>
      <c r="I63" s="3"/>
      <c r="J63" s="1"/>
      <c r="K63" s="15"/>
      <c r="L63" s="4"/>
    </row>
    <row r="64" spans="1:17" ht="26.25" customHeight="1">
      <c r="A64" s="9" t="s">
        <v>35</v>
      </c>
      <c r="B64" s="12"/>
      <c r="C64" s="11" t="s">
        <v>36</v>
      </c>
      <c r="D64" s="11" t="s">
        <v>37</v>
      </c>
      <c r="E64" s="11" t="s">
        <v>0</v>
      </c>
      <c r="F64" s="11" t="s">
        <v>1</v>
      </c>
      <c r="G64" s="12" t="s">
        <v>2</v>
      </c>
      <c r="H64" s="13" t="s">
        <v>38</v>
      </c>
      <c r="I64" s="14" t="s">
        <v>3</v>
      </c>
    </row>
    <row r="65" spans="1:14" ht="26.25" customHeight="1">
      <c r="A65" s="50" t="s">
        <v>4</v>
      </c>
      <c r="B65" s="39">
        <v>1</v>
      </c>
      <c r="C65" s="18">
        <v>0</v>
      </c>
      <c r="D65" s="17">
        <v>14</v>
      </c>
      <c r="E65" s="19">
        <v>11</v>
      </c>
      <c r="F65" s="51">
        <v>32</v>
      </c>
      <c r="G65" s="51">
        <v>349</v>
      </c>
      <c r="H65" s="20">
        <f>G65/F65</f>
        <v>10.90625</v>
      </c>
      <c r="I65" s="21">
        <f>G65/(D65*31)*100</f>
        <v>80.414746543778804</v>
      </c>
      <c r="L65" s="8"/>
    </row>
    <row r="66" spans="1:14" ht="26.25" customHeight="1">
      <c r="A66" s="50" t="s">
        <v>5</v>
      </c>
      <c r="B66" s="39">
        <v>1</v>
      </c>
      <c r="C66" s="18">
        <v>0</v>
      </c>
      <c r="D66" s="17">
        <v>12</v>
      </c>
      <c r="E66" s="19">
        <v>43</v>
      </c>
      <c r="F66" s="51">
        <v>60</v>
      </c>
      <c r="G66" s="51">
        <v>225</v>
      </c>
      <c r="H66" s="20">
        <f>G66/F66</f>
        <v>3.75</v>
      </c>
      <c r="I66" s="21">
        <f>G66/(D66*31)*100</f>
        <v>60.483870967741936</v>
      </c>
      <c r="L66" s="8"/>
    </row>
    <row r="67" spans="1:14" ht="26.25" customHeight="1" thickBot="1">
      <c r="A67" s="26" t="s">
        <v>39</v>
      </c>
      <c r="B67" s="27"/>
      <c r="C67" s="28"/>
      <c r="D67" s="28">
        <f>SUM(D65:D66)</f>
        <v>26</v>
      </c>
      <c r="E67" s="28">
        <f>SUM(E65:E66)</f>
        <v>54</v>
      </c>
      <c r="F67" s="28">
        <f>SUM(F65:F66)</f>
        <v>92</v>
      </c>
      <c r="G67" s="28">
        <f>SUM(G65:G66)</f>
        <v>574</v>
      </c>
      <c r="H67" s="29">
        <f>G67/F67</f>
        <v>6.2391304347826084</v>
      </c>
      <c r="I67" s="21">
        <f>G67/(D67*31)*100</f>
        <v>71.215880893300238</v>
      </c>
      <c r="J67" s="15"/>
    </row>
    <row r="68" spans="1:14" s="8" customFormat="1" ht="26.25" customHeight="1">
      <c r="A68" s="1"/>
      <c r="B68" s="1"/>
      <c r="C68" s="2"/>
      <c r="D68" s="2"/>
      <c r="E68" s="2"/>
      <c r="F68" s="2"/>
      <c r="G68" s="1"/>
      <c r="H68" s="3"/>
      <c r="I68" s="3"/>
      <c r="J68" s="15"/>
      <c r="K68" s="15"/>
      <c r="L68" s="4"/>
    </row>
    <row r="69" spans="1:14" s="8" customFormat="1" ht="58.5" customHeight="1" thickBot="1">
      <c r="A69" s="1" t="s">
        <v>45</v>
      </c>
      <c r="B69" s="1"/>
      <c r="C69" s="2"/>
      <c r="D69" s="2"/>
      <c r="E69" s="2"/>
      <c r="F69" s="2"/>
      <c r="G69" s="1"/>
      <c r="H69" s="3"/>
      <c r="I69" s="3"/>
      <c r="J69" s="1"/>
      <c r="K69" s="15"/>
      <c r="L69" s="4"/>
    </row>
    <row r="70" spans="1:14" ht="26.25" customHeight="1">
      <c r="A70" s="9" t="s">
        <v>35</v>
      </c>
      <c r="B70" s="12"/>
      <c r="C70" s="11" t="s">
        <v>36</v>
      </c>
      <c r="D70" s="11" t="s">
        <v>37</v>
      </c>
      <c r="E70" s="11" t="s">
        <v>0</v>
      </c>
      <c r="F70" s="11" t="s">
        <v>1</v>
      </c>
      <c r="G70" s="12" t="s">
        <v>2</v>
      </c>
      <c r="H70" s="13" t="s">
        <v>38</v>
      </c>
      <c r="I70" s="14" t="s">
        <v>3</v>
      </c>
    </row>
    <row r="71" spans="1:14" ht="26.25" customHeight="1">
      <c r="A71" s="50" t="s">
        <v>6</v>
      </c>
      <c r="B71" s="39">
        <v>1</v>
      </c>
      <c r="C71" s="18">
        <v>0</v>
      </c>
      <c r="D71" s="17">
        <v>4</v>
      </c>
      <c r="E71" s="19">
        <v>121</v>
      </c>
      <c r="F71" s="51">
        <v>121</v>
      </c>
      <c r="G71" s="51">
        <v>134</v>
      </c>
      <c r="H71" s="20">
        <v>1.01</v>
      </c>
      <c r="I71" s="21">
        <v>0</v>
      </c>
      <c r="L71" s="8"/>
    </row>
    <row r="72" spans="1:14" ht="26.25" customHeight="1">
      <c r="A72" s="50" t="s">
        <v>7</v>
      </c>
      <c r="B72" s="39">
        <v>1</v>
      </c>
      <c r="C72" s="18">
        <v>0</v>
      </c>
      <c r="D72" s="17">
        <v>3</v>
      </c>
      <c r="E72" s="36">
        <v>24</v>
      </c>
      <c r="F72" s="36">
        <v>24</v>
      </c>
      <c r="G72" s="36">
        <v>24</v>
      </c>
      <c r="H72" s="20">
        <v>1</v>
      </c>
      <c r="I72" s="21">
        <v>0</v>
      </c>
      <c r="K72" s="35"/>
      <c r="L72" s="35"/>
      <c r="M72" s="35"/>
      <c r="N72" s="35"/>
    </row>
    <row r="73" spans="1:14" ht="26.25" customHeight="1">
      <c r="A73" s="50" t="s">
        <v>8</v>
      </c>
      <c r="B73" s="39">
        <v>1</v>
      </c>
      <c r="C73" s="18">
        <v>0</v>
      </c>
      <c r="D73" s="17">
        <v>2</v>
      </c>
      <c r="E73" s="19">
        <v>36</v>
      </c>
      <c r="F73" s="51">
        <v>36</v>
      </c>
      <c r="G73" s="51">
        <v>36</v>
      </c>
      <c r="H73" s="20">
        <v>1</v>
      </c>
      <c r="I73" s="21">
        <v>0</v>
      </c>
      <c r="J73" s="15"/>
      <c r="L73" s="8"/>
    </row>
    <row r="74" spans="1:14" s="8" customFormat="1" ht="26.25" customHeight="1" thickBot="1">
      <c r="A74" s="26" t="s">
        <v>39</v>
      </c>
      <c r="B74" s="27"/>
      <c r="C74" s="28">
        <f>SUM(C71:C73)</f>
        <v>0</v>
      </c>
      <c r="D74" s="28">
        <f>SUM(D71:D73)</f>
        <v>9</v>
      </c>
      <c r="E74" s="28">
        <f>SUM(E71:E73)</f>
        <v>181</v>
      </c>
      <c r="F74" s="28">
        <f>SUM(F71:F73)</f>
        <v>181</v>
      </c>
      <c r="G74" s="28">
        <f>SUM(G71:G73)</f>
        <v>194</v>
      </c>
      <c r="H74" s="29">
        <f>G74/F74</f>
        <v>1.0718232044198894</v>
      </c>
      <c r="I74" s="30">
        <v>0</v>
      </c>
      <c r="J74" s="1"/>
      <c r="K74" s="15"/>
      <c r="L74" s="4"/>
    </row>
    <row r="75" spans="1:14" ht="26.25" customHeight="1">
      <c r="J75" s="15"/>
    </row>
    <row r="76" spans="1:14" s="8" customFormat="1" ht="42.75" customHeight="1" thickBot="1">
      <c r="A76" s="52" t="s">
        <v>46</v>
      </c>
      <c r="B76" s="52"/>
      <c r="C76" s="2"/>
      <c r="D76" s="2"/>
      <c r="E76" s="2"/>
      <c r="F76" s="2"/>
      <c r="G76" s="1"/>
      <c r="H76" s="3"/>
      <c r="I76" s="3"/>
      <c r="J76" s="1"/>
      <c r="K76" s="15"/>
      <c r="L76" s="4"/>
    </row>
    <row r="77" spans="1:14" ht="26.25" customHeight="1">
      <c r="A77" s="9" t="s">
        <v>35</v>
      </c>
      <c r="B77" s="12"/>
      <c r="C77" s="11" t="s">
        <v>36</v>
      </c>
      <c r="D77" s="11" t="s">
        <v>37</v>
      </c>
      <c r="E77" s="11" t="s">
        <v>0</v>
      </c>
      <c r="F77" s="11" t="s">
        <v>1</v>
      </c>
      <c r="G77" s="12" t="s">
        <v>2</v>
      </c>
      <c r="H77" s="13" t="s">
        <v>38</v>
      </c>
      <c r="I77" s="14" t="s">
        <v>3</v>
      </c>
    </row>
    <row r="78" spans="1:14" ht="26.25" customHeight="1" thickBot="1">
      <c r="A78" s="53"/>
      <c r="B78" s="54"/>
      <c r="C78" s="54"/>
      <c r="D78" s="55">
        <v>420</v>
      </c>
      <c r="E78" s="55">
        <f>E74+E67+E61+E50+E36</f>
        <v>1495</v>
      </c>
      <c r="F78" s="55">
        <f>F74+F67+F61+F50+F36</f>
        <v>1836</v>
      </c>
      <c r="G78" s="55">
        <f>G74+G67+G61+G50+G36</f>
        <v>8358</v>
      </c>
      <c r="H78" s="29">
        <f>G78/F78</f>
        <v>4.5522875816993462</v>
      </c>
      <c r="I78" s="30">
        <f>G78/(D78*31)*100</f>
        <v>64.193548387096783</v>
      </c>
      <c r="J78" s="15"/>
    </row>
    <row r="79" spans="1:14" s="8" customFormat="1" ht="26.25" customHeight="1" thickBot="1">
      <c r="A79" s="1" t="s">
        <v>64</v>
      </c>
      <c r="B79" s="1"/>
      <c r="C79" s="2"/>
      <c r="D79" s="2"/>
      <c r="E79" s="2"/>
      <c r="F79" s="2"/>
      <c r="G79" s="1"/>
      <c r="H79" s="3"/>
      <c r="I79" s="3"/>
      <c r="J79" s="15"/>
      <c r="K79" s="15"/>
      <c r="L79" s="4"/>
    </row>
    <row r="80" spans="1:14" s="57" customFormat="1" ht="52.5" customHeight="1">
      <c r="A80" s="9" t="s">
        <v>47</v>
      </c>
      <c r="B80" s="12"/>
      <c r="C80" s="11" t="s">
        <v>55</v>
      </c>
      <c r="D80" s="11" t="s">
        <v>56</v>
      </c>
      <c r="E80" s="56" t="s">
        <v>57</v>
      </c>
      <c r="F80" s="2"/>
      <c r="G80" s="2">
        <f>E84-E78</f>
        <v>0</v>
      </c>
      <c r="H80" s="3"/>
      <c r="I80" s="3"/>
      <c r="J80" s="15"/>
      <c r="K80" s="52"/>
      <c r="L80" s="4"/>
    </row>
    <row r="81" spans="1:12" ht="26.25" customHeight="1">
      <c r="A81" s="22" t="s">
        <v>65</v>
      </c>
      <c r="B81" s="58"/>
      <c r="C81" s="59">
        <v>368</v>
      </c>
      <c r="D81" s="59">
        <v>200</v>
      </c>
      <c r="E81" s="60">
        <v>568</v>
      </c>
    </row>
    <row r="82" spans="1:12" ht="26.25" customHeight="1">
      <c r="A82" s="22" t="s">
        <v>66</v>
      </c>
      <c r="B82" s="58"/>
      <c r="C82" s="59">
        <v>11</v>
      </c>
      <c r="D82" s="59">
        <v>290</v>
      </c>
      <c r="E82" s="60">
        <v>301</v>
      </c>
    </row>
    <row r="83" spans="1:12" ht="26.25" customHeight="1">
      <c r="A83" s="22" t="s">
        <v>67</v>
      </c>
      <c r="B83" s="58"/>
      <c r="C83" s="59">
        <v>54</v>
      </c>
      <c r="D83" s="59">
        <v>572</v>
      </c>
      <c r="E83" s="60">
        <v>626</v>
      </c>
    </row>
    <row r="84" spans="1:12" ht="26.25" customHeight="1" thickBot="1">
      <c r="A84" s="26" t="s">
        <v>39</v>
      </c>
      <c r="B84" s="61"/>
      <c r="C84" s="62">
        <v>433</v>
      </c>
      <c r="D84" s="62">
        <v>1062</v>
      </c>
      <c r="E84" s="63">
        <v>1495</v>
      </c>
    </row>
    <row r="85" spans="1:12" ht="26.25" customHeight="1" thickBot="1">
      <c r="A85" s="1" t="s">
        <v>48</v>
      </c>
    </row>
    <row r="86" spans="1:12" ht="26.25" customHeight="1">
      <c r="A86" s="9" t="s">
        <v>36</v>
      </c>
      <c r="B86" s="12"/>
      <c r="C86" s="11" t="s">
        <v>58</v>
      </c>
      <c r="D86" s="64" t="s">
        <v>49</v>
      </c>
      <c r="E86" s="64" t="s">
        <v>50</v>
      </c>
      <c r="F86" s="64" t="s">
        <v>51</v>
      </c>
      <c r="G86" s="65" t="s">
        <v>52</v>
      </c>
      <c r="H86" s="66" t="s">
        <v>53</v>
      </c>
      <c r="I86" s="67" t="s">
        <v>54</v>
      </c>
    </row>
    <row r="87" spans="1:12" ht="26.25" customHeight="1" thickBot="1">
      <c r="A87" s="26">
        <v>25</v>
      </c>
      <c r="B87" s="27"/>
      <c r="C87" s="27">
        <v>16</v>
      </c>
      <c r="D87" s="62"/>
      <c r="E87" s="62">
        <v>16</v>
      </c>
      <c r="F87" s="62">
        <v>42</v>
      </c>
      <c r="G87" s="62">
        <v>319</v>
      </c>
      <c r="H87" s="62">
        <v>58</v>
      </c>
      <c r="I87" s="68">
        <f>G87+H87</f>
        <v>377</v>
      </c>
      <c r="J87" s="8"/>
      <c r="K87" s="4"/>
    </row>
    <row r="88" spans="1:12" s="8" customFormat="1" ht="26.25" customHeight="1">
      <c r="A88" s="1"/>
      <c r="B88" s="1"/>
      <c r="C88" s="2"/>
      <c r="D88" s="2"/>
      <c r="E88" s="2"/>
      <c r="F88" s="2"/>
      <c r="G88" s="1"/>
      <c r="H88" s="3"/>
      <c r="I88" s="3"/>
      <c r="J88" s="1"/>
      <c r="K88" s="15"/>
      <c r="L88" s="4"/>
    </row>
    <row r="90" spans="1:12" ht="26.25" customHeight="1">
      <c r="A90" s="1" t="s">
        <v>68</v>
      </c>
    </row>
    <row r="91" spans="1:12" ht="26.25" customHeight="1">
      <c r="A91" s="69" t="s">
        <v>69</v>
      </c>
      <c r="B91" s="69"/>
      <c r="C91" s="69"/>
      <c r="D91" s="69"/>
      <c r="E91" s="69"/>
      <c r="F91" s="69"/>
      <c r="G91" s="69"/>
      <c r="H91" s="69"/>
      <c r="I91" s="69"/>
      <c r="J91" s="69"/>
      <c r="K91" s="15"/>
    </row>
    <row r="92" spans="1:12" ht="26.25" customHeight="1">
      <c r="A92" s="1" t="s">
        <v>70</v>
      </c>
      <c r="L92" s="8"/>
    </row>
    <row r="93" spans="1:12" ht="26.25" customHeight="1">
      <c r="A93" s="1" t="s">
        <v>71</v>
      </c>
    </row>
    <row r="94" spans="1:12" ht="26.25" customHeight="1">
      <c r="A94" s="1" t="s">
        <v>72</v>
      </c>
    </row>
    <row r="95" spans="1:12" ht="26.25" customHeight="1">
      <c r="A95" s="1" t="s">
        <v>73</v>
      </c>
    </row>
    <row r="105" spans="12:12" ht="26.25" customHeight="1">
      <c r="L105" s="8"/>
    </row>
  </sheetData>
  <mergeCells count="1">
    <mergeCell ref="A91:J91"/>
  </mergeCells>
  <pageMargins left="0.57999999999999996" right="0.74803149606299213" top="0.8" bottom="0.98425196850393704" header="0.51181102362204722" footer="0.51181102362204722"/>
  <pageSetup paperSize="9" scale="67" orientation="portrait" r:id="rId1"/>
  <headerFooter alignWithMargins="0"/>
  <rowBreaks count="1" manualBreakCount="1">
    <brk id="51" max="8" man="1"/>
  </rowBreaks>
  <legacyDrawing r:id="rId2"/>
  <controls>
    <control shapeId="1025" r:id="rId3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ΑΝΑΦΟΡΑ 11</vt:lpstr>
      <vt:lpstr>'ΑΝΑΦΟΡΑ 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cp:lastPrinted>2018-09-20T08:37:05Z</cp:lastPrinted>
  <dcterms:created xsi:type="dcterms:W3CDTF">2018-09-20T08:38:02Z</dcterms:created>
  <dcterms:modified xsi:type="dcterms:W3CDTF">2020-06-16T08:44:37Z</dcterms:modified>
</cp:coreProperties>
</file>